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20" tabRatio="867" activeTab="2"/>
  </bookViews>
  <sheets>
    <sheet name="Општина Кривогаштани" sheetId="1" r:id="rId1"/>
    <sheet name="Општина Крушево" sheetId="2" r:id="rId2"/>
    <sheet name="Општина Охрид" sheetId="3" r:id="rId3"/>
    <sheet name="Општина Дебрца" sheetId="4" r:id="rId4"/>
    <sheet name="Тендер2-Дел3-Рекапитулар" sheetId="5" r:id="rId5"/>
  </sheets>
  <definedNames>
    <definedName name="_xlnm.Print_Area" localSheetId="0">'Општина Кривогаштани'!$A$1:$H$101</definedName>
  </definedNames>
  <calcPr fullCalcOnLoad="1"/>
</workbook>
</file>

<file path=xl/sharedStrings.xml><?xml version="1.0" encoding="utf-8"?>
<sst xmlns="http://schemas.openxmlformats.org/spreadsheetml/2006/main" count="953" uniqueCount="414">
  <si>
    <t>Ред.бр.</t>
  </si>
  <si>
    <t>Поз. бр.</t>
  </si>
  <si>
    <t>Опис на работите</t>
  </si>
  <si>
    <t>Количина</t>
  </si>
  <si>
    <t>Ед. цена (ден. без ДДВ)</t>
  </si>
  <si>
    <t>Вк. цена (ден. без ДДВ)</t>
  </si>
  <si>
    <t>I. ПРИПРЕМНИ РАБОТИ</t>
  </si>
  <si>
    <t>I.1</t>
  </si>
  <si>
    <t>I.2</t>
  </si>
  <si>
    <t>II.1</t>
  </si>
  <si>
    <t>II.2</t>
  </si>
  <si>
    <t>II.3</t>
  </si>
  <si>
    <t>III.1</t>
  </si>
  <si>
    <t>III.2</t>
  </si>
  <si>
    <t>III.3</t>
  </si>
  <si>
    <t>III.4</t>
  </si>
  <si>
    <t>III.5</t>
  </si>
  <si>
    <t>III.6</t>
  </si>
  <si>
    <t>III.7</t>
  </si>
  <si>
    <t>ВКУПНО за I. ПРИПРЕМНИ РАБОТИ:</t>
  </si>
  <si>
    <t>Се Вкупно:</t>
  </si>
  <si>
    <t>III. ОДВОДНУВАЊЕ</t>
  </si>
  <si>
    <t>V.1</t>
  </si>
  <si>
    <t>V.2</t>
  </si>
  <si>
    <t>V.3</t>
  </si>
  <si>
    <t>V.4</t>
  </si>
  <si>
    <t>V.5</t>
  </si>
  <si>
    <t>II. ДОЛЕН СТРОЈ</t>
  </si>
  <si>
    <t>I.3</t>
  </si>
  <si>
    <t>I.4</t>
  </si>
  <si>
    <t>II.4</t>
  </si>
  <si>
    <t>II.6</t>
  </si>
  <si>
    <t>II.7</t>
  </si>
  <si>
    <t>ВКУПНО за II. ДОЛЕН СТРОЈ:</t>
  </si>
  <si>
    <t>ВКУПНО за III. ОДВОДНУВАЊЕ :</t>
  </si>
  <si>
    <t>ВКУПНО за IV. ГОРЕН СТРОЈ:</t>
  </si>
  <si>
    <t>ВКУПНО за V. ВЕРТИКАЛНА И ХОРИЗОНТАЛНА СИГНАЛИЗАЦИЈА:</t>
  </si>
  <si>
    <t>РЕКАПИТУЛАР - Општина Кривогаштани</t>
  </si>
  <si>
    <t>ВКУПНО ОПШТИНА КРИВОГАШТАНИ</t>
  </si>
  <si>
    <t>Обележување и осигурување на трасата</t>
  </si>
  <si>
    <t>м2</t>
  </si>
  <si>
    <t>Дислоцирање на постоечки енергетски столбови и телекомуникациони столбови надвор од новопроектираната сообрајќајница</t>
  </si>
  <si>
    <t>м3</t>
  </si>
  <si>
    <t>Набивање на подтло до потребна збиеност согласно техничките прописи</t>
  </si>
  <si>
    <t>под коловоз</t>
  </si>
  <si>
    <t>III.8</t>
  </si>
  <si>
    <t>III.9</t>
  </si>
  <si>
    <t>Машински ископ во тесен откоп за формирање на канал за атмосверски води ширина на ров од 0,50м во основа, косини 1:1,5 во земја 3та и 4та категорија</t>
  </si>
  <si>
    <t>Формирање на насип од материјал од ископ за земјаниот канал со ширина од 0,5м на круна и косина од 1;1,5 до спој со терен со набивање во слоеви</t>
  </si>
  <si>
    <t>Дијаметар ДН/ ОД 400</t>
  </si>
  <si>
    <t>Дијаметар ДН/ ОД 160</t>
  </si>
  <si>
    <t>Набавка и поставување на ПЕ Шахта за кабловска канализација со капак за ревизија. (800х325)</t>
  </si>
  <si>
    <t>КАБЛОВСКА КАНАЛИЗАЦИЈА</t>
  </si>
  <si>
    <t xml:space="preserve">Изработка на постелка - планум на долен строј </t>
  </si>
  <si>
    <t>Надолжни ознаки</t>
  </si>
  <si>
    <t>Пешачки премин</t>
  </si>
  <si>
    <t>Стрелки</t>
  </si>
  <si>
    <t>Сообраќаен знак деца на патот-шифра 124</t>
  </si>
  <si>
    <t>Сообраќаен знак крстосување со пат со првенство на минување-шифра 201</t>
  </si>
  <si>
    <t>V.6</t>
  </si>
  <si>
    <t>Сообраќаен знак пат со првенство на минување-шифра 306</t>
  </si>
  <si>
    <t>V.7</t>
  </si>
  <si>
    <t>Сообраќаен знак слеп пат-шифра 354</t>
  </si>
  <si>
    <t>парче</t>
  </si>
  <si>
    <t>I ВКУПНО</t>
  </si>
  <si>
    <t>II ВКУПНО</t>
  </si>
  <si>
    <t xml:space="preserve">  III ВКУПНО</t>
  </si>
  <si>
    <t>IV.ГОРЕН СТРОЈ</t>
  </si>
  <si>
    <t>IV.1</t>
  </si>
  <si>
    <r>
      <t>IV.2</t>
    </r>
  </si>
  <si>
    <r>
      <t>IV.3</t>
    </r>
  </si>
  <si>
    <t>IV.4</t>
  </si>
  <si>
    <t>IV.5</t>
  </si>
  <si>
    <t>IV.6</t>
  </si>
  <si>
    <t>IV.7</t>
  </si>
  <si>
    <t>IV.8</t>
  </si>
  <si>
    <t>IV ВКУПНО</t>
  </si>
  <si>
    <t>V ВКУПНО</t>
  </si>
  <si>
    <t>VI. ЕЛЕКТРО ИНСТАЛАЦИИ</t>
  </si>
  <si>
    <r>
      <t>VI.0</t>
    </r>
  </si>
  <si>
    <t>VI.1</t>
  </si>
  <si>
    <r>
      <t>VI.2</t>
    </r>
  </si>
  <si>
    <t>VI ВКУПНО</t>
  </si>
  <si>
    <t>ВКУПНО за VI. ЕЛЕКТРО ИНСТАЛАЦИИ:</t>
  </si>
  <si>
    <t>Ед. мера</t>
  </si>
  <si>
    <t>II.5</t>
  </si>
  <si>
    <t>м1</t>
  </si>
  <si>
    <t xml:space="preserve">под  тротоари </t>
  </si>
  <si>
    <t>Име на Понудувачот:</t>
  </si>
  <si>
    <t>Име на овластениот потписник:</t>
  </si>
  <si>
    <t>Потпис и печат</t>
  </si>
  <si>
    <t>00. ОПШТИ РАБОТИ</t>
  </si>
  <si>
    <t>паушал</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</si>
  <si>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</si>
  <si>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</si>
  <si>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</si>
  <si>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</si>
  <si>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</si>
  <si>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Одржување на сообраќајна сигнализација за време на изведба на градежните работи.</t>
  </si>
  <si>
    <t>Изработка на Сообраќаен проект за времен режим на сообраќај</t>
  </si>
  <si>
    <t>00. ВКУПНО</t>
  </si>
  <si>
    <t>А. ОПШТИ НАПОМЕНИ:</t>
  </si>
  <si>
    <t>А.1</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</si>
  <si>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</si>
  <si>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</si>
  <si>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</si>
  <si>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</si>
  <si>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</si>
  <si>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</si>
  <si>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</si>
  <si>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</si>
  <si>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</si>
  <si>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</si>
  <si>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</si>
  <si>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</si>
  <si>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А.10</t>
  </si>
  <si>
    <t>/</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</si>
  <si>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</si>
  <si>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</si>
  <si>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</si>
  <si>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</si>
  <si>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</si>
  <si>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</si>
  <si>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</si>
  <si>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</si>
  <si>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</si>
  <si>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 xml:space="preserve">  ПРЕДМЕР ПРЕСМЕТКА </t>
  </si>
  <si>
    <t>ВКУПНО за 00. ОПШТИ РАБОТИ:</t>
  </si>
  <si>
    <t>Ископ на земја во широк откоп на материјал 3-та и 4-та категорија</t>
  </si>
  <si>
    <t xml:space="preserve">ДЕЛ 3 - РЕКАПИТУЛАР </t>
  </si>
  <si>
    <t>ВКУПНО ДЕЛ 3 (ден. без ДДВ):</t>
  </si>
  <si>
    <t>НЕПРЕДВИДЕНИ РАБОТИ: 10% (десет проценти) од вкупната цена за ДЕЛ 3</t>
  </si>
  <si>
    <t>СЕ ВКУПНО ДЕЛ 3 (ден. без ДДВ):</t>
  </si>
  <si>
    <t>ВКУПНО ОПШТИНА КРУШЕВО</t>
  </si>
  <si>
    <t>ВКУПНО ОПШТИНА ОХРИД</t>
  </si>
  <si>
    <t>ВКУПНО ОПШТИНА ДЕБРЦА</t>
  </si>
  <si>
    <t xml:space="preserve">  ПРЕДМЕР ПРЕСМЕТКА</t>
  </si>
  <si>
    <t>Коли
чина</t>
  </si>
  <si>
    <t>Вк. Цена
(ден. без ДДВ)</t>
  </si>
  <si>
    <t xml:space="preserve">Обележување и осигурување траса </t>
  </si>
  <si>
    <t>Вадење и транспорт на постоечки рабници</t>
  </si>
  <si>
    <t>Сечење на асфалт на постоечки коловоз при раскрсници</t>
  </si>
  <si>
    <t>I.5</t>
  </si>
  <si>
    <t>I.6</t>
  </si>
  <si>
    <t>I.7</t>
  </si>
  <si>
    <t>I.8</t>
  </si>
  <si>
    <t>I.9</t>
  </si>
  <si>
    <t>I.10</t>
  </si>
  <si>
    <t>Изработка на подтло-постелка под лев тротоар и велосипедска патека,</t>
  </si>
  <si>
    <t>Изработка на подтло-постелка под десен тротоар</t>
  </si>
  <si>
    <t>Изработка на подтло-постелка под коловоз од асфалт</t>
  </si>
  <si>
    <t>II.8</t>
  </si>
  <si>
    <t>II.9</t>
  </si>
  <si>
    <t>II.10</t>
  </si>
  <si>
    <t>II.11</t>
  </si>
  <si>
    <t>II.12</t>
  </si>
  <si>
    <t>II.13</t>
  </si>
  <si>
    <t>Поврзување на новите сливници со постоечката атмосферска канализација</t>
  </si>
  <si>
    <t>пауш.</t>
  </si>
  <si>
    <t>Испусти на одводниот канал кон атмосферска канализација</t>
  </si>
  <si>
    <t>III ВКУПНО</t>
  </si>
  <si>
    <t>IV. ГОРЕН СТРОЈ</t>
  </si>
  <si>
    <t xml:space="preserve">Набавка и изработка на тампон под десен тротоар </t>
  </si>
  <si>
    <t>Набавка и изработка на тампон д=15см под коловоз и под среден разделен појас 4,467.4*0,15+2*0.086м3/м1*(143,6+3,0+89,3+104,7+2,3)</t>
  </si>
  <si>
    <r>
      <t>IV.4</t>
    </r>
  </si>
  <si>
    <t xml:space="preserve"> (знак 202)</t>
  </si>
  <si>
    <t>пар.</t>
  </si>
  <si>
    <t xml:space="preserve"> (знак 205)</t>
  </si>
  <si>
    <t>(знак 208)</t>
  </si>
  <si>
    <t>(знак 230)</t>
  </si>
  <si>
    <t>(знак 231)</t>
  </si>
  <si>
    <t>V.8</t>
  </si>
  <si>
    <t>(знак 232)</t>
  </si>
  <si>
    <t>V.9</t>
  </si>
  <si>
    <t>(знак 235, опис 30)</t>
  </si>
  <si>
    <t>V.10</t>
  </si>
  <si>
    <t>(знак 248.2)</t>
  </si>
  <si>
    <t>V.11</t>
  </si>
  <si>
    <t>(знак 251)</t>
  </si>
  <si>
    <t xml:space="preserve">пар. </t>
  </si>
  <si>
    <t>V.12</t>
  </si>
  <si>
    <t xml:space="preserve"> (знак 302.1)</t>
  </si>
  <si>
    <t>V.13</t>
  </si>
  <si>
    <t>(знак 302.2)</t>
  </si>
  <si>
    <t>V.14</t>
  </si>
  <si>
    <t xml:space="preserve"> (знак 305)</t>
  </si>
  <si>
    <t>V.15</t>
  </si>
  <si>
    <t>(знак 314.1)</t>
  </si>
  <si>
    <t>V.16</t>
  </si>
  <si>
    <t xml:space="preserve"> (знак 325.1)</t>
  </si>
  <si>
    <t>V.17</t>
  </si>
  <si>
    <t>(знак 511)</t>
  </si>
  <si>
    <t>V.18</t>
  </si>
  <si>
    <t xml:space="preserve"> (знак 346)</t>
  </si>
  <si>
    <t>V.19</t>
  </si>
  <si>
    <t>(табла 9.07)</t>
  </si>
  <si>
    <t>V.20</t>
  </si>
  <si>
    <t>Стоп линии</t>
  </si>
  <si>
    <t>Пешачки премини</t>
  </si>
  <si>
    <t>Паркинзи</t>
  </si>
  <si>
    <t>РЕКАПИТУЛАР - Ул.Македонски Просветители/Охрид</t>
  </si>
  <si>
    <t>СЕ ВКУПНО ул.Македонски Просветители/Охрид (ден. без ДДВ):</t>
  </si>
  <si>
    <t>РЕКАПИТУЛАР -ул.Македонски Просветители/Охрид</t>
  </si>
  <si>
    <t xml:space="preserve">БАРАЊЕ ЗА ПОНУДИ - Тендер 2 - Дел 3 - АНЕКС БР. 3
Реф. Бр.: LRCP-9034-MK-RFB-A.2.1.2 - Тендер 2 -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 
</t>
  </si>
  <si>
    <t>Ред. бр.</t>
  </si>
  <si>
    <t xml:space="preserve"> V ВКУПНО </t>
  </si>
  <si>
    <t>СЕ ВКУПНО за ул.Македонски Просветители :</t>
  </si>
  <si>
    <t xml:space="preserve"> Реконструкција на улица Македонски Просветители во Охрид </t>
  </si>
  <si>
    <t xml:space="preserve">ПРЕДМЕР ПРЕСМЕТКА </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</si>
  <si>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</si>
  <si>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Геодетско обележување и осигурување на трасата</t>
  </si>
  <si>
    <t>бр.</t>
  </si>
  <si>
    <t>Машински и дел рачен ископ на патни канафки со утовар и транспорт на материјалот во стална депонија до 10 км</t>
  </si>
  <si>
    <t>РЕКАПИТУЛАР - Делница 1и Делница 2</t>
  </si>
  <si>
    <t>СЕ ВКУПНО за Делница 1 и Делница 2:</t>
  </si>
  <si>
    <t xml:space="preserve">  ПРЕДМЕР ПРЕСМЕТКА 
</t>
  </si>
  <si>
    <t xml:space="preserve"> ПЛОЧАСТ  ПРОПУСТ НА КМ  0+530    </t>
  </si>
  <si>
    <t>Геодетско обележување и осигурување на пропустот</t>
  </si>
  <si>
    <t>II. ЗЕМЈАНИ РАБОТИ</t>
  </si>
  <si>
    <t>Набавка, транспорт и вградување на неткаен геотекстил PP/RET. Ултимативна јакост на затегање [DIN EN 10319]
во подолжен правец:   ≥5.0 kN/m
во попречен правец:    ≥10.0 kN/m. Дилатација при  ултимативна јакост на затегање [DIN EN 10319]
во подолжен правец :  110% (±40%)
во попречен правец :     80% (±40%). CBR отпор при пробивање: ≥1500 N [DIN EN 12236]. Коефициент на водопропустливост 
при индекс нормален на рамнината: 70 х 10ˉ³m/s[DIN EN  11058 ]</t>
  </si>
  <si>
    <t>III. БЕТОНСКИ И АРМИРАНО БЕТОНСКИ РАБОТИ</t>
  </si>
  <si>
    <t>кг</t>
  </si>
  <si>
    <t>РЕКАПИТУЛАР - , Плочаст пропуст:</t>
  </si>
  <si>
    <t>ВКУПНО за II. ЗЕМЈАНИ  РАБОТИ:</t>
  </si>
  <si>
    <t>ВКУПНО за III. БЕТОНСКИ И АРМИРАНО БЕТОНСКИ РАБОТИ :</t>
  </si>
  <si>
    <t>СЕ ВКУПНО за Плочаст пропуст:</t>
  </si>
  <si>
    <t>РЕКАПИТУЛАР    Изградба  на локален пат Белчишта - Злести - Општина Дебрца</t>
  </si>
  <si>
    <t>СЕ ВКУПНО за локален пат Белчишта-Злести:</t>
  </si>
  <si>
    <t>СЕ ВКУПНО плочаст пропуст:</t>
  </si>
  <si>
    <t>СЕ ВКУПНО за делница 1 и делница 2:</t>
  </si>
  <si>
    <t>ВКУПНО ОПШТИНА ОХРИД (ден. без ДДВ):</t>
  </si>
  <si>
    <t>ВКУПНО ОПШТИНА КРИВОГАШТАНИ(ден. без ДДВ):</t>
  </si>
  <si>
    <t>ВКУПНО ОПШТИНА ДЕБРЦА(ден. без ДДВ):</t>
  </si>
  <si>
    <t xml:space="preserve"> Реконструкција на локална улица Питу Гули  - Општина Крушево</t>
  </si>
  <si>
    <t>Обезбедување и осигурување на огради и објекти (Изведувачот на работите е должен со особено внимание да работи во овие зони, по потреба да врши осигурување и обезбедување на оградите и објектите на терен, ова треба да го предвиди како паушал)</t>
  </si>
  <si>
    <t>Сечење на асфалтна и бетонска конструкција за спој со нов асфалт подолжно и нормално на улицата,  при вклопување со постоечки асфалт</t>
  </si>
  <si>
    <t>Демонтажа на постоечки бехатон плочки, складирање на палети и транспорт до локација која ќе ја посочи Инвеститорот</t>
  </si>
  <si>
    <t>Чистење на постоечки сливници</t>
  </si>
  <si>
    <t>Чистење на постоечки пропусти</t>
  </si>
  <si>
    <t>Ископ на хумус (согласно конзерваторски услови за о.Крушево)</t>
  </si>
  <si>
    <t>Уредување на подтло (согласно конзерваторски услови за о.Крушево)</t>
  </si>
  <si>
    <t>Уредување на постелка - планумот на долната носива подлога (согласно конзерваторски услови за о.Крушево)</t>
  </si>
  <si>
    <t>Предмер за Улична линиска решетка  1 со канал и таложник, L=3,2m</t>
  </si>
  <si>
    <t>Сечење со пила на асфалт од постоечки улици по двете страни на ровот на делови по трасата на цевководот</t>
  </si>
  <si>
    <t xml:space="preserve">за канал и таложник                                                                </t>
  </si>
  <si>
    <t>III.10</t>
  </si>
  <si>
    <t>III.11</t>
  </si>
  <si>
    <t>III.12</t>
  </si>
  <si>
    <t>Набавка, транспорт и монтажа на мрежи Q335 и ребраста арматура за  RA 400/500-2 (конструктивно усвоена)</t>
  </si>
  <si>
    <t>III.13</t>
  </si>
  <si>
    <t>III.14</t>
  </si>
  <si>
    <t>III.15</t>
  </si>
  <si>
    <t>III.16</t>
  </si>
  <si>
    <t>Набавка транспорт и вградување на префабрикуван армирано бетонски прстен за капак DN625 по норми МКС ЕN 1169:2010 или еквивалентно</t>
  </si>
  <si>
    <t>III.17</t>
  </si>
  <si>
    <t>Набавка, транспорт и монтажа на армирано бетонски цевки Ø 800 мм за оформување на таложник</t>
  </si>
  <si>
    <t>III.18</t>
  </si>
  <si>
    <t>III.19</t>
  </si>
  <si>
    <t>III.20</t>
  </si>
  <si>
    <t>III.21</t>
  </si>
  <si>
    <t>III.22</t>
  </si>
  <si>
    <t>III.23</t>
  </si>
  <si>
    <t>III.24</t>
  </si>
  <si>
    <t>III.25</t>
  </si>
  <si>
    <t>III.26</t>
  </si>
  <si>
    <t>III.27</t>
  </si>
  <si>
    <t>III.28</t>
  </si>
  <si>
    <t>III.29</t>
  </si>
  <si>
    <t>III.30</t>
  </si>
  <si>
    <t>III.31</t>
  </si>
  <si>
    <t>III.32</t>
  </si>
  <si>
    <t>Обработка на подолжни и попречни асфалтни споеви со разреден битумен РБ200</t>
  </si>
  <si>
    <t>IV.9</t>
  </si>
  <si>
    <t>Набавка транспорт и вградување на кршени камени плочи со д=3-5 см во тон по избор на инвеститорот во цементен малтер врз бетонска подлога со нивно фугирање. 
со нивелирање кон постоечки капии и влезови во дворови</t>
  </si>
  <si>
    <t>РЕКАПИТУЛАР - Улица Питу Гули:</t>
  </si>
  <si>
    <t>СЕ ВКУПНО за Улица Питу Гули:</t>
  </si>
  <si>
    <t>Паркинг</t>
  </si>
  <si>
    <t>Изведба на приклучок на коси каналети во постоечки пропуст</t>
  </si>
  <si>
    <t>IV.2</t>
  </si>
  <si>
    <t>IV.3</t>
  </si>
  <si>
    <t>РЕКАПИТУЛАР - Паркинг:</t>
  </si>
  <si>
    <t>СЕ ВКУПНО за Паркинг :</t>
  </si>
  <si>
    <t>РЕКАПИТУЛАР - Општина Крушево</t>
  </si>
  <si>
    <t>СЕ ВКУПНО за Паркинг:</t>
  </si>
  <si>
    <t>Предмер за Улична линиска решетка  2 со канал и таложник, L=5,0m</t>
  </si>
  <si>
    <r>
      <t xml:space="preserve">БАРАЊЕ ЗА ПОНУДИ - Тендер 2 - Дел 3 - </t>
    </r>
    <r>
      <rPr>
        <b/>
        <u val="single"/>
        <sz val="12"/>
        <rFont val="StobiSerif Regular"/>
        <family val="3"/>
      </rPr>
      <t>АНЕКС БР. 3</t>
    </r>
    <r>
      <rPr>
        <b/>
        <sz val="12"/>
        <rFont val="StobiSerif Regular"/>
        <family val="3"/>
      </rPr>
      <t xml:space="preserve">
Реф. Бр.: LRCP-9034-MK-RFB-A.2.1.2 - Тендер 2 - Дел 3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</si>
  <si>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 Реконструкција на дел од улица 4 и улица 14,село Крушеани  - Општина Кривогаштани</t>
  </si>
  <si>
    <t>СЕ ВКУПНО за дел од улица 4 и улица 14, село Крушеани:</t>
  </si>
  <si>
    <t>СЕ ВКУПНО за дел од улица 4 и улица 14,село Крушеани:</t>
  </si>
  <si>
    <t>РЕКАПИТУЛАР - Дел од улица 4 и улица 14,село Крушеани:</t>
  </si>
  <si>
    <t>Подигање на капаци на постоечки канализациони и водоводни шахти по новопроектирана нивелета на улица</t>
  </si>
  <si>
    <t xml:space="preserve">Набавка, транспорт и вградување на бетон MB 30 за изработка на горна плоча на таложник. Пресметка по м3 вграден бетон. </t>
  </si>
  <si>
    <t>Набавка, транспорт и вградување на каналска решетка изработена од нодуларен лив со битуменска заштита, комплет со шини и потребна опрема со класа на носивост D400 и вградување во канал со светол отвор од 400mm, вкупна должина од 3,0 м1</t>
  </si>
  <si>
    <t>Набавка, транспорт и вградување  на лиеножелезен капак со шарка со еластомер помеѓу капакот и шарката за поврзување со долниот дел со светол отвор Ø 600мм. со носивост D400, според МКС EN124 или еквивалентно. Пресметка по парче</t>
  </si>
  <si>
    <t>Набавка транспорт и вградување  на лиеножелезени качувалки со единечна  тежина од парче 2.4 кг. Пресметка по парче</t>
  </si>
  <si>
    <t>Ископ на материјал со употреба на механизација (согласно конзерваторски услови за о.Крушево), за потребите на усогласување на нивелетата за коловозната конструкција, со утовар и транспорт до депонија одредена и обезбедена од страна на Инвеститорот д(средно)=10см</t>
  </si>
  <si>
    <t>Машинско вадење на исечената асфалтна облога со транспорт до депонија по избор на Инвеститорот, д(ср)=10см.</t>
  </si>
  <si>
    <t xml:space="preserve">Ископ, комбинирано (машински и рачно),  III и IV категорија со оформување на страните на градежната јама  со  подградување на јамата во просек 0.6 м2/м1. Пресметка по м3 тесен ископ со вклучено монтажа-демонтажа на подграда. </t>
  </si>
  <si>
    <t>Изработка на подлога од дренажен материјал (утовар, транспорт и истовар со рачно распостелување) испод бетонската подлога од дробен камен  со големина на зрно 4-8мм со д=10 см. Пресметка по м3</t>
  </si>
  <si>
    <t xml:space="preserve">Затрпување  и насипување на просторот околу каналот и шахтата таложник комбинирано (машинско и рачно) со материјал од ископ депониран покрај  градежната јама во слоеви до 30см заедно со набивање. </t>
  </si>
  <si>
    <t>Одвоз на вишок ископан материјал со утовар, транспорт, истовар и планирање во депонија. средно транспортно растојание L=5000м. Депонија по избор на Инвеститорот</t>
  </si>
  <si>
    <t>Набавка, транспорт и вградување со површинско порамнување на бетонската подлога изработена од МБ20 со д=10 см под канал. Пресметка по м3.</t>
  </si>
  <si>
    <t>Набавка, транспорт и вградување со површинско порамнување на бетонската подлога изработена од МБ20 со д = 10 см за таложник. Пресметка по м3.</t>
  </si>
  <si>
    <t xml:space="preserve">Набавка, транспорт и вградување на бетон MB 30 за изработка на долна плоча  и ѕидот на каналот. Пресметка по м3 вграден бетон. </t>
  </si>
  <si>
    <t>Набавка, транспорт и вградување со површинско порамнување на бетонската подлога изработена од МБ30 со д= 10 см, под канал. Пресметка по м3.</t>
  </si>
  <si>
    <t>Набавка, транспорт и вградување со површинско порамнување на бетонската подлога изработена од МБ30 со д = 10 cm за таложник. Пресметка по м3.</t>
  </si>
  <si>
    <t xml:space="preserve">Набавка, транспорт и вградување на бетон MB 30 за изработка на долна плоча како и ѕидот на каналот. Пресметка по м3  вграден бетон. </t>
  </si>
  <si>
    <t xml:space="preserve">Изработка на бетонска подлога од МБ20,со д=10см за редење на камени плочи. </t>
  </si>
  <si>
    <t>Ископ на материјал  со д=10см, со употреба на механизација (согласно конзерваторски услови за о.Крушево), за потребите на усогласување на нивелетата за коловозната конструкција, со утовар и транспорт до депонија одредена и обезбедена од страна на Инвеститорот</t>
  </si>
  <si>
    <t>Набавка, транспорт и вградување на  тампон за изработка на насип (согласно конзерваторски услови за о.Крушево)</t>
  </si>
  <si>
    <t>Хумусирање на косини, д=20см</t>
  </si>
  <si>
    <t xml:space="preserve">Набавка, транспорт и монтажа на коси каналети (комплет со ископ, поставување на порамнителен слој од песок д=5см и подлога од  МБ20 под косите каналети д=10см    </t>
  </si>
  <si>
    <t xml:space="preserve">Набавка, транспорт, вградување и валирање на камен дробеник со големина на зрно ф 0-63 мм за изработка на тампонски слој со д=30 см за коловоз  и разистирање </t>
  </si>
  <si>
    <t>Набавка, транспорт и вградување на гранитни рабници со димензии 18/10 см на бетонска подлога од МБ20 согласно детал (со пополнување на просторот помеѓу рабникот и гранитната коцка)</t>
  </si>
  <si>
    <t xml:space="preserve">Изработка на асфалтна ригола ш=50см </t>
  </si>
  <si>
    <t>Машински ископ на хумус и земјан материјал со дебелина на слој од 20 см, утовар и транспорт со камион на оддалеченост од 10км. до депонија одредена од Инвеститорот.</t>
  </si>
  <si>
    <t>Изработка на насип од земјан материјал од земја од ископ доколку истата одговара на насип, во слоеви од д.мах=30см со потребна збиеност.</t>
  </si>
  <si>
    <t>Изработка на дренажа согласно дадениот детал Ф100 мм дренажна цевка, врз подлога од дренажен материјал д=10см. и бетон МБ20, д=10см. Над цевката се поставува дренажен слој со висина од 30см над темето. Дренажниот материјал се поставува во геотекстил со мала густина 200гр/м2 за разделување на слоевите. Во позицијата се влезени и ископот на дренажен ров и одвоз на вишокот материјал до депонија одредена од страна на Инвеститорот.</t>
  </si>
  <si>
    <t>Машински ископ на каналски ров за поставување на ПЕК цевка ОД 400 мм за одвод на атмосверски води од сливниците со ширина на ров од 80 см и просечна длабочина од 1.20м</t>
  </si>
  <si>
    <t>Набавка, транспорт и монтажа на лиено железна решетка за сливник класа Д600</t>
  </si>
  <si>
    <t>Набавка транспорт и монтажа на трислојна полипропиленска ППХМ мазна цевка, профил тип А1 за канализација, изработена од три слоја различно дефинирани рецептури за високо перформансен ПП материјал, во портокалово кафеава надворешна- црна средниот и портокалово-кафеава внатрешниот слој. Класа СН 10 согласно ЕН 13476-2 стандард, профил А1. Цевката да поседува сертификат за квалитет издаден од акредитирана европска сертификациона куќа.</t>
  </si>
  <si>
    <t>Набавка, транспорт и монтажа на полиетиленски ревизиони шахти, составени од елементите: база со кинета, тело изработено од ребраста цевка, екструзионо заварени со базата и конус. Шахтата се изработува согласно стандардите ЕН - 12598-1/2 и отпорност од површинско и сообраќајно оптоварување согласно ЕН- 14802. Шахтите имаат армирано- бетонски прстен и гумица за прифаќање на товарите според стандардите ДИН 19584 и  ЕН 124. Шахтите треба да поседува сертификат за квалитет издаден од акредитирана европска сертификациона куќа. Средната висина на шахтите изнесува 1,35м</t>
  </si>
  <si>
    <t>Набавка, транспорт и монтажа на рабници 18/24 поставени на слој од бетон МБ20 и фугирање.</t>
  </si>
  <si>
    <t>Набавка, транспорт и монтажа на бехатон плочки со д=6см за тротоари врз слој од ситен песок со дебелина на слој од 3-5 цм и заполнување на фугите со песок по извршена монтажа</t>
  </si>
  <si>
    <t>Набавка и поставување на кабловска канализација од безхалогена полиетеленска цевка со голема густина, четирицевка 2х40+2х50мм. Се поставува во ров со ш=40см под тампонскиот слој на тротоарот. Длабочината на поставување минимум 60см. Во позицијата да се земе ископ на ров за полагање, одвоз на вишок земја од ископ до депонија одредена од Инвеститорот, поставување на трака за предупредување и песок со дебелина на слој од 10см над цевката. Пресметката на позицијата за 1м комплетно поставена канализација</t>
  </si>
  <si>
    <t>Целосно рушење и изместување на шахти кои се во линијата на рабникот по левиот коловоз  со одвоз на градежниот шут до депонија одредена од Инвеститор</t>
  </si>
  <si>
    <t>Набавка, транспорт и вградување на песок 4см за коловоз</t>
  </si>
  <si>
    <t>Набавка, транспорт и простирање на облутоци од чакал кај триаголните површини од паркинзите 63ком х 2.8м2</t>
  </si>
  <si>
    <t>Нивелирање на постоечки шахти</t>
  </si>
  <si>
    <t>Набавка транспорт и монтажа на нови капаци за постоечки шахти</t>
  </si>
  <si>
    <t xml:space="preserve">Набавка транспорт и изработка на нови сливници по детал, цртеж бр. 28в, 28г </t>
  </si>
  <si>
    <t xml:space="preserve">Набавка транспорт и монтажа на нови шахти </t>
  </si>
  <si>
    <t>Набавка, транспорт  и уградување на дренажна цевка Ф100  во разделен појас 143,6+3,0+89,3+104,7, према напречни профили</t>
  </si>
  <si>
    <t>Набавка транспорт и изработка на тампон под лев тротоар и велосипедска патека (вкупно 423,8+424,3+197,8+760)</t>
  </si>
  <si>
    <t>Набавка, транспорт и изработка на тампон д=15см под раб на десен паркинг (66 паркинг места х 6м1 х 0.1м3/м1)</t>
  </si>
  <si>
    <t>Набавка, транспорт  и вградување на канал со решетка по детал цртеж бр. 28a;28б</t>
  </si>
  <si>
    <t xml:space="preserve"> Реконструкција  локален пат Белчишта - Злести, Делница 1 и Делница 2 - Општина Дебрца</t>
  </si>
  <si>
    <t>Набавка транспорт и вградување комплет Бет.цеваст пропуст  Ф500врз слој од дренажен материјал и бетонска подлога од МБ 20, со изработка на влезна и излезна градба и крилни ѕидови армирани двострано со мрежаста арматура со ф 10 мм . Со претходен ископ на ровот,планирање и затрпување во слоеви</t>
  </si>
  <si>
    <t xml:space="preserve">V. ХОРИЗОНТАЛНА И ВЕРТИКАЛНА СИГНАЛИЗАЦИЈА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
*Во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 
</t>
  </si>
  <si>
    <t xml:space="preserve">ВЕРТИКАЛНА СИГНАЛИЗАЦИЈА
Знакот се поставува на топлопоцинкуван цевен профил Ø 60мм со минимална дебелина Д=2мм и должини според основен сообраќаен проект, ископ и бетонирање на фундамент од бетон C16/20 со минимални димензии 50х50х60см </t>
  </si>
  <si>
    <t>НАПОМЕНА: Набавка, транспорт и поставување на електричните инсталации за предметната улица ( од подготовка на проект за електротехника, како и самата изведба по однос на истиот во точно зададен рок кој ке биде посочен од страна на изведувачот ) ќе се реализира од страна и на сметка на Општината. Оваа позиција ќе биде изведена пред извршување на градежните работите и пред примо-предавање на објектот. Надзорниот орган е должен да ја констатира реализацијата на истата.</t>
  </si>
  <si>
    <t xml:space="preserve">V. ХОРИЗОНТАЛНА И ВЕРТИКАЛНА СИГНАЛИЗАЦИЈА
*Во цената на работите за изведување на хоризонталната сигнализација се вклучени трошоци за набавка и транспорт на боја и рефлектирачки стаклени куглички, работна рака за чистење, одмастување на коловозот, маркирање, димензионирање на ознаките и нанесување на боја и рефлектирачки стаклени куглички), 
*Во цената на стандарден сообраќаен знак со димензии според основен сообраќаен проект е вклучено набавка и транспорт, сите потребни елементи за прицврстување на носачот (зајакнување, опфатница, завртки, манжетни, шелни итн.) како и работна рака за монтажа на знакот на вградениот носач, поставен на бетонски фундамент со мин. димензии 50/50/60см 
</t>
  </si>
  <si>
    <t>Расчистување на трасата со транспорт до депонија одредена од Инвеститорот</t>
  </si>
  <si>
    <t>Утовар и одвоз на вишок земја од ископ со камион , до депонија одредена од страна на Инвеститоротна на оддалеченост до 10км</t>
  </si>
  <si>
    <t>Рушење/отстранување на постојна бетонска конструкција  пред капии и влезови во дворови во габарит на коловоз (согласно конзерваторски услови за о.Крушево), до коти предвидени со проектот, со утовар и транспорт до депонија одредена и обезбедена од страна на Инвеститорот.</t>
  </si>
  <si>
    <t>Расчистување на траса од грмушки, дрва и корени (согласно конзерваторски услови за о.Крушево), со утовар и транспорт до депонија одредена од Инвеститорот</t>
  </si>
  <si>
    <t>L=3,2*2 и L=1,2 за решетка, L=3*1,3 за шахта</t>
  </si>
  <si>
    <t>Пресметка во м3</t>
  </si>
  <si>
    <t>Пресметка  по м3.</t>
  </si>
  <si>
    <t xml:space="preserve">Одвоз на вишок ископан материјал со утовар, транспорт, истовар и планирање во депонија. средно транспортно растојание L=5000м. </t>
  </si>
  <si>
    <t>мрежи Q335 и ребраска арматура Ø 8 мм</t>
  </si>
  <si>
    <t>Набавка, транспорт и вградување на каналска решетка изработена од нодуларен лив со битуменска заштита, комплет со шини и потребна опрема со класа на носивост D400 и вградување во канал со светол отвор од 400мм, вкупна должина од 2,4 м</t>
  </si>
  <si>
    <t xml:space="preserve">Изработка на асфалтна ригола 35-50см </t>
  </si>
  <si>
    <t>Набавка, транспорт и вградување на гранитни рабници со димензии 18/10 см, МБ40 на бетонска подлога од МБ20 согласно детал (со пополнување на просторот помеѓу рабникот и гранитната коцка)
со нивелирање кон постоечки капии и влезови во дворови</t>
  </si>
  <si>
    <t>Изработка на сообраќаен проект за времена измена на режим на сообраќај во фаза на изведба, (улица и паркинг ) заверен и одобрен од соодветни институции, со изработка на времени девијации и тековно обезбедување на сообраќајот со потребна сигнализација</t>
  </si>
  <si>
    <t>Обележување и осигурување на трасата (улица и паркинг )</t>
  </si>
  <si>
    <t>Рушење/отстранување на постојна бетонска конструкција со д=10см (согласно конзерваторски услови за о.Крушево), до коти предвидени со проектот, со утовар и транспорт до депонија одредена и обезбедена од страна на Инвеститорот</t>
  </si>
  <si>
    <t>ВЕРТИКАЛНА СИГНАЛИЗАЦИЈА</t>
  </si>
  <si>
    <t>ХОРИЗОНТАЛНА СИГНАЛИЗАЦИЈА</t>
  </si>
  <si>
    <t>Машински ископ на хумус  со Д=10 см со утовар и транспорт на материјалот во стална депонија одредена од Инвеститор до 10км</t>
  </si>
  <si>
    <t>Машински   ископ на земја  III,и IV  категорија   со утовар и транспорт на материјалот во стална депонија  одредена од Инвеститор до 10км</t>
  </si>
  <si>
    <t>Набавка, транспорт и вградување на природен  камененест материјал  со претходно планирање и набивање на подтлото и планиране и валирање на насипаниот материјал за изработка на насипот  на патот,од позајмица одредена од Инвеститорот.</t>
  </si>
  <si>
    <t>Рушење на постојни пропусти кои се стари и оштетени со утовар и транспорт на материјалот во стална депонија одредена од Инвеститор до 10 км</t>
  </si>
  <si>
    <t>Расчистуање на теренот од дрва ,шибје и капини со утовар и транспорт до депонија одредена од Инвеститор.</t>
  </si>
  <si>
    <t>Набавка, транспорт и монтажа на префабрикувани атмосверски сливници од ПЕ врз слој од бетонска подлога МБ20 со дебелина од 15 цм со горен дел од 300 мм и излез за цевка од 160мм</t>
  </si>
  <si>
    <t>Набавка,транспорт и изработка на тампонски слој од дробен камен</t>
  </si>
  <si>
    <t>Набавка и монтажа на рабници 8/20 МБ40, поставени на слој бетон МБ 20</t>
  </si>
  <si>
    <t>Набавка,транспорт и изработка на битуменизиран носив слој БНС 22 д=7цм</t>
  </si>
  <si>
    <t>Набавка,транспорт и изработка на абечки слој АБ 11 д=4 цм</t>
  </si>
  <si>
    <t>Набавка, транспорт и вградување на тампон од дробен камен за изработка на насип (согласно конзерваторски услови за о.Крушево)</t>
  </si>
  <si>
    <t>L=2,5*2 за решетка, L=3*1 за шахта</t>
  </si>
  <si>
    <t>Припрема на обеспрашена подлога за асфалтирање (рамномерно прскање со битуменска емулзија) 300-600гр/м2</t>
  </si>
  <si>
    <t xml:space="preserve">Набавка,транспорт и изработка на битуменизиран носив абечки слој БНХС 16 A со д=6см </t>
  </si>
  <si>
    <t>Набавка,транспорт и изработка на стабилизирани банкини од дробен камен</t>
  </si>
  <si>
    <t>Рушење со утовар и транспорт на постоечки асфалт до депонија одредена од Инвеститор, д(средна)=10см</t>
  </si>
  <si>
    <t>Рушење со утовар  и транспорт на постоечки асфалт за вклопување на раскрсни улици во новиот коловоз 50,5+28,2+67,5, д(средно)=10см.</t>
  </si>
  <si>
    <t>Демонтажа со утовар и транспорт на канделабри до депонија одредена од страна на Инвеститор</t>
  </si>
  <si>
    <t>Вадење со утовар и транспорт на постоечки бехатон до депонија одредена од Инвеститор</t>
  </si>
  <si>
    <t>Отстранување со утовар и транспорт на постоечки песок под бехатон до депонија одредена од Инвеститор</t>
  </si>
  <si>
    <t>Сечење и отстранување на постоечки дрвја и корења со утовар и транспорт до депонија одредена од Инвеститор</t>
  </si>
  <si>
    <t>Ископ на постоечки тампон-земја-песок (Нср=20см) под десен тротоар, со утовар и  транспорт до депонија одредена од Инвеститор</t>
  </si>
  <si>
    <t>Ископ на тампон-земја под асфалт на коловоз со утовар и транспорт до депонија одредена од Инвеститор</t>
  </si>
  <si>
    <t>Набавка,транспорт и вградување на гранитни рабници 18/24см , врз подлога од бетон МБ20</t>
  </si>
  <si>
    <t>Набвка, транспорт и изработка на асфалт за вклопување АБ 16с при раскрсници 50,5+28,2+67,5 (приближно 5см)</t>
  </si>
  <si>
    <t xml:space="preserve">Набавка, транспорт и изработка на БНХС 16а д=7см </t>
  </si>
  <si>
    <t>Расчистување на трасата од капини, шибје и корени  со утовар и танспорт на материјалот во стална депонија одредена од Инвеститор до 10км.(3.0 м х 2121,34м)=6364,02 м2</t>
  </si>
  <si>
    <t>Набавка, транспорт и уградување на  дробен камен  (тампон) со ЦБР=100 и Мс =100 мпа., планиране и валирање за изработка на горниот строј на патот</t>
  </si>
  <si>
    <t>Набавка, транспорт и , уградување на   дробен камен (тампон)  со ЦБР =100 и Мс =100 мпа., планирање и валирање за изработка на банкини</t>
  </si>
  <si>
    <t>Набавка,транспорт и машинско вградување на носиво абечки  слој асфалт БНХС 16 сод=7.0см,врз тампонска подлога,набивање со валирање и транспорт на материјалот до 20 км (2160.36+60  и 4203,66 + 80 за проширувања)</t>
  </si>
  <si>
    <t>Ископ на земјан материјал за темелна плоча во  III категорија  со потребно разупирање, правење на загати  и утовар и транспорт на материјалот до депонија одредена од страна на Инвеститор.</t>
  </si>
  <si>
    <t xml:space="preserve"> Набавка транспорт и вградување на  дробен камен под темелите со Д=30см и затрупување на ѕидовите од пропустот со  материјалот од ископ набиен во слоеви од по 30 см..до потребна збиенсот</t>
  </si>
  <si>
    <t>Набавка,транспорт и вградување на Бетон МБ 35 со Д =35.см за бетонирање на арм .бет. темели , ѕидови и плоча  со оплата и потребна скела.</t>
  </si>
  <si>
    <t>Набавка,транспорт и вградување на Бетон МБ 25 за бетонирање на плоча со Д=10 см под темелот на пропустот</t>
  </si>
  <si>
    <t>Набавка,транспорт и монтажа на арматура спрема приложени детали    РА 400/500-2</t>
  </si>
  <si>
    <t>Набавка,транспорт и бетонирање на армирано бетонски парапетни ѕидови МБ30 со д=30см.</t>
  </si>
  <si>
    <t>Ископ на тампон-земја-песок (Нср=20см) под лев тротоар и велосипедска патека со утовар и транспорт до депонија одредена од Инвеститор (423,8+424,3+197,8)+760</t>
  </si>
  <si>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2"/>
        <rFont val="StobiSerif Regular"/>
        <family val="3"/>
      </rPr>
      <t xml:space="preserve"> </t>
    </r>
  </si>
  <si>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</si>
  <si>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</si>
  <si>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</si>
  <si>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</si>
  <si>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</si>
  <si>
    <t>ХОРИЗОНТАЛНА СИГНАЛИЗАЦИЈА
Нанесување на тенкослојни ознаки во бела боја со рефлектирачки стаклени куглички</t>
  </si>
  <si>
    <t>Рушење/отстранување на постојната коловозна конструкција со д(ср)=10см. (согласно конзерваторски услови за о.Крушево), до коти предвидени со проектот, со утовар и транспорт до депонија одредена и обезбедена од страна на Инвеститорот</t>
  </si>
  <si>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</si>
  <si>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 xml:space="preserve">Набавка, транспорт и поставување на знаци за изречни наредби, на топлопоцинкуван цевен профил Ø 60мм со минимална дебелина Д=2мм и должини според основен сообраќаен проект, ископ и бетонирање на фундамент од бетон C16/20 со минимални димензии 50х50х60см </t>
  </si>
  <si>
    <t xml:space="preserve">Набавка, транспорт и поставување на знаци за известување  на топлопоцинкуван цевен профил Ø 60мм со минимална дебелина Д=2мм и должини според основен сообраќаен проект, ископ и бетонирање на фундамент од бетон C16/20 со минимални димензии 50х50х60см </t>
  </si>
  <si>
    <t xml:space="preserve">Набавка, транспорт и поставување на опрема за означување на крај на сообраќаен остров на топлопоцинкуван цевен профил Ø 60мм со минимална дебелина Д=2мм и должини според основен сообраќаен проект, ископ и бетонирање на фундамент од бетон C16/20 со минимални димензии 50х50х60см </t>
  </si>
  <si>
    <t>Хоризонтална сигнализација – обележување на коловоз
Нанесување на тенкослојни ознаки во бела боја со рефлектирачки стаклени куглички</t>
  </si>
  <si>
    <t xml:space="preserve">Набавка, транспорт, вградување и валирање на камен дробеник со големина на зрно
 ф 0-63 мм за изработка на тампонски слој со д=30 см за коловоз  и разистирање </t>
  </si>
  <si>
    <r>
      <t xml:space="preserve">Набавка, транспорт и вградување на гранитни коцки 5/5/8см за велоси-педска патека (околу 250 коцки на 1м2) - </t>
    </r>
    <r>
      <rPr>
        <sz val="12"/>
        <color indexed="8"/>
        <rFont val="StobiSerifRegular"/>
        <family val="0"/>
      </rPr>
      <t>подетално во дополнителната техничка спецификација на стр.90 од основниот проект.</t>
    </r>
  </si>
  <si>
    <t>Набавка, транспорт и вградување на гранитни коцки 10/10/10см за коловоз (80-85 коцки за 1м2 или 280кг) - подетално во дополнителната техничка спецификација на стр.90 од основниот проект.</t>
  </si>
  <si>
    <t>Набавка, транспорт и вградување на гранитни рабници 8/15см МБ 40, врз подлога од бетон МБ20  - подетално во дополнителната техничка спецификација на стр.90 од основниот проект.</t>
  </si>
  <si>
    <t>Набавка, транспорт и вградување на гранитни плочи 33/33/3см за лев и десен тротоар врз подлога од мешавина од песок и цемент во однос 1:3 и заливање со цементно млеко со  д=3-5см. 
 - подетално во дополнителната техничка спецификација на стр.90 од основниот проект.</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</si>
</sst>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00\ _д_е_н_."/>
    <numFmt numFmtId="173" formatCode="#,##0.00\ [$ден.-42F]"/>
    <numFmt numFmtId="174" formatCode="0.0000%"/>
    <numFmt numFmtId="175" formatCode="0.0"/>
    <numFmt numFmtId="176" formatCode="#,##0.000"/>
    <numFmt numFmtId="177" formatCode="#,##0.0"/>
    <numFmt numFmtId="178" formatCode="\-"/>
    <numFmt numFmtId="179" formatCode="0,000.00\ &quot;e&quot;"/>
    <numFmt numFmtId="180" formatCode="[$-409]dddd\,\ mmmm\ d\,\ yyyy"/>
    <numFmt numFmtId="181" formatCode="[$-409]h:mm:ss\ AM/PM"/>
    <numFmt numFmtId="182" formatCode="&quot;Yes&quot;;&quot;Yes&quot;;&quot;No&quot;"/>
    <numFmt numFmtId="183" formatCode="&quot;True&quot;;&quot;True&quot;;&quot;False&quot;"/>
    <numFmt numFmtId="184" formatCode="&quot;On&quot;;&quot;On&quot;;&quot;Off&quot;"/>
    <numFmt numFmtId="185" formatCode="[$€-2]\ #,##0.00_);[Red]\([$€-2]\ #,##0.00\)"/>
  </numFmts>
  <fonts count="63">
    <font>
      <sz val="11"/>
      <color theme="1"/>
      <name val="Calibri"/>
      <family val="2"/>
    </font>
    <font>
      <sz val="11"/>
      <color indexed="8"/>
      <name val="Calibri"/>
      <family val="2"/>
    </font>
    <font>
      <sz val="12"/>
      <color indexed="8"/>
      <name val="Calibri"/>
      <family val="2"/>
    </font>
    <font>
      <sz val="10"/>
      <name val="Arial"/>
      <family val="2"/>
    </font>
    <font>
      <b/>
      <sz val="12"/>
      <color indexed="8"/>
      <name val="Times New Roman"/>
      <family val="1"/>
    </font>
    <font>
      <b/>
      <sz val="12"/>
      <color indexed="8"/>
      <name val="Calibri"/>
      <family val="2"/>
    </font>
    <font>
      <sz val="11"/>
      <color indexed="8"/>
      <name val="StobiSerif Regular"/>
      <family val="3"/>
    </font>
    <font>
      <b/>
      <sz val="11"/>
      <color indexed="8"/>
      <name val="StobiSerif Regular"/>
      <family val="3"/>
    </font>
    <font>
      <b/>
      <sz val="12"/>
      <color indexed="8"/>
      <name val="StobiSerif Regular"/>
      <family val="3"/>
    </font>
    <font>
      <sz val="11"/>
      <color indexed="8"/>
      <name val="Tahoma"/>
      <family val="2"/>
    </font>
    <font>
      <sz val="11"/>
      <color indexed="8"/>
      <name val="StobiSerifRegular"/>
      <family val="0"/>
    </font>
    <font>
      <b/>
      <sz val="11"/>
      <color indexed="8"/>
      <name val="Tahoma"/>
      <family val="2"/>
    </font>
    <font>
      <b/>
      <sz val="12"/>
      <name val="StobiSerif Regular"/>
      <family val="3"/>
    </font>
    <font>
      <sz val="12"/>
      <name val="StobiSerif Regular"/>
      <family val="3"/>
    </font>
    <font>
      <b/>
      <sz val="12"/>
      <name val="StobiSerifRegular"/>
      <family val="0"/>
    </font>
    <font>
      <sz val="12"/>
      <name val="StobiSerifRegular"/>
      <family val="0"/>
    </font>
    <font>
      <sz val="12"/>
      <name val="Tahoma"/>
      <family val="2"/>
    </font>
    <font>
      <b/>
      <u val="single"/>
      <sz val="12"/>
      <name val="StobiSerif Regular"/>
      <family val="3"/>
    </font>
    <font>
      <sz val="8"/>
      <name val="Calibri"/>
      <family val="2"/>
    </font>
    <font>
      <b/>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2"/>
      <name val="Calibri"/>
      <family val="2"/>
    </font>
    <font>
      <sz val="12"/>
      <color indexed="8"/>
      <name val="StobiSerif Regular"/>
      <family val="3"/>
    </font>
    <font>
      <sz val="12"/>
      <color indexed="8"/>
      <name val="StobiSerifRegular"/>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ahoma"/>
      <family val="2"/>
    </font>
    <font>
      <sz val="12"/>
      <color theme="1"/>
      <name val="Calibri"/>
      <family val="2"/>
    </font>
    <font>
      <sz val="12"/>
      <color theme="1"/>
      <name val="StobiSerif Regular"/>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medium"/>
      <right style="medium"/>
      <top style="medium"/>
      <bottom style="medium"/>
    </border>
    <border>
      <left style="medium"/>
      <right style="thin"/>
      <top style="thin"/>
      <bottom>
        <color indexed="63"/>
      </bottom>
    </border>
    <border>
      <left style="medium"/>
      <right style="thin"/>
      <top style="medium"/>
      <bottom>
        <color indexed="63"/>
      </bottom>
    </border>
    <border>
      <left/>
      <right style="thin"/>
      <top style="thin"/>
      <bottom style="thin"/>
    </border>
    <border>
      <left style="thin"/>
      <right style="medium"/>
      <top style="thin"/>
      <bottom style="thin"/>
    </border>
    <border>
      <left/>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right style="thin"/>
      <top>
        <color indexed="63"/>
      </top>
      <bottom style="thin"/>
    </border>
    <border>
      <left style="thin"/>
      <right style="thin"/>
      <top style="thin"/>
      <bottom>
        <color indexed="63"/>
      </bottom>
    </border>
    <border>
      <left/>
      <right style="thin"/>
      <top style="medium"/>
      <bottom style="medium"/>
    </border>
    <border>
      <left style="thin"/>
      <right/>
      <top style="thin"/>
      <bottom style="thin"/>
    </border>
    <border>
      <left style="thin"/>
      <right style="thin"/>
      <top style="medium"/>
      <bottom style="thin"/>
    </border>
    <border>
      <left style="thin"/>
      <right style="thin"/>
      <top/>
      <bottom style="thin"/>
    </border>
    <border>
      <left style="thin"/>
      <right style="medium"/>
      <top>
        <color indexed="63"/>
      </top>
      <bottom style="thin"/>
    </border>
    <border>
      <left style="thin"/>
      <right style="medium"/>
      <top style="thin"/>
      <bottom>
        <color indexed="63"/>
      </bottom>
    </border>
    <border>
      <left style="thin"/>
      <right style="thin"/>
      <top style="medium"/>
      <bottom>
        <color indexed="63"/>
      </bottom>
    </border>
    <border>
      <left style="thin"/>
      <right>
        <color indexed="63"/>
      </right>
      <top style="thin"/>
      <bottom>
        <color indexed="63"/>
      </bottom>
    </border>
    <border>
      <left style="medium"/>
      <right style="thin"/>
      <top/>
      <bottom/>
    </border>
    <border>
      <left/>
      <right style="thin"/>
      <top/>
      <bottom/>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style="medium"/>
      <top>
        <color indexed="63"/>
      </top>
      <bottom>
        <color indexed="63"/>
      </bottom>
    </border>
    <border>
      <left style="medium"/>
      <right style="medium"/>
      <top/>
      <bottom style="medium"/>
    </border>
    <border>
      <left/>
      <right/>
      <top style="thin"/>
      <bottom style="thin"/>
    </border>
    <border>
      <left>
        <color indexed="63"/>
      </left>
      <right style="medium"/>
      <top style="thin"/>
      <bottom style="thin"/>
    </border>
    <border>
      <left/>
      <right/>
      <top style="medium"/>
      <bottom style="medium"/>
    </border>
    <border>
      <left/>
      <right>
        <color indexed="63"/>
      </right>
      <top style="thin"/>
      <bottom>
        <color indexed="63"/>
      </bottom>
    </border>
    <border>
      <left style="thin"/>
      <right style="medium"/>
      <top style="medium"/>
      <bottom style="thin"/>
    </border>
    <border>
      <left style="medium"/>
      <right style="thin"/>
      <top style="medium"/>
      <bottom style="thin"/>
    </border>
    <border>
      <left style="thin"/>
      <right/>
      <top style="medium"/>
      <bottom style="medium"/>
    </border>
    <border>
      <left/>
      <right style="thin"/>
      <top style="medium"/>
      <bottom style="thin"/>
    </border>
    <border>
      <left/>
      <right/>
      <top>
        <color indexed="63"/>
      </top>
      <bottom style="thin"/>
    </border>
    <border>
      <left/>
      <right style="thin"/>
      <top style="thin"/>
      <bottom style="medium"/>
    </border>
    <border>
      <left style="thin"/>
      <right style="medium"/>
      <top style="thin"/>
      <bottom style="medium"/>
    </border>
    <border>
      <left style="medium"/>
      <right>
        <color indexed="63"/>
      </right>
      <top style="medium"/>
      <bottom style="medium"/>
    </border>
    <border>
      <left style="thin"/>
      <right/>
      <top>
        <color indexed="63"/>
      </top>
      <bottom style="medium"/>
    </border>
    <border>
      <left style="thin"/>
      <right style="medium"/>
      <top>
        <color indexed="63"/>
      </top>
      <bottom style="medium"/>
    </border>
    <border>
      <left style="thin"/>
      <right style="medium"/>
      <top style="medium"/>
      <bottom style="medium"/>
    </border>
    <border>
      <left>
        <color indexed="63"/>
      </left>
      <right style="medium"/>
      <top>
        <color indexed="63"/>
      </top>
      <bottom style="medium"/>
    </border>
    <border>
      <left/>
      <right/>
      <top style="medium"/>
      <bottom/>
    </border>
    <border>
      <left>
        <color indexed="63"/>
      </left>
      <right style="medium"/>
      <top>
        <color indexed="63"/>
      </top>
      <bottom style="thin"/>
    </border>
    <border>
      <left style="thin"/>
      <right/>
      <top>
        <color indexed="63"/>
      </top>
      <bottom style="thin"/>
    </border>
    <border>
      <left style="medium"/>
      <right style="medium"/>
      <top style="medium"/>
      <bottom style="thin"/>
    </border>
    <border>
      <left style="medium"/>
      <right style="medium"/>
      <top/>
      <bottom style="thin"/>
    </border>
    <border>
      <left style="medium"/>
      <right style="medium"/>
      <top style="thin"/>
      <bottom style="thin"/>
    </border>
    <border>
      <left/>
      <right/>
      <top>
        <color indexed="63"/>
      </top>
      <bottom style="medium"/>
    </border>
    <border>
      <left style="medium"/>
      <right/>
      <top style="medium"/>
      <bottom style="thin"/>
    </border>
    <border>
      <left/>
      <right/>
      <top style="medium"/>
      <bottom style="thin"/>
    </border>
    <border>
      <left/>
      <right style="medium"/>
      <top style="medium"/>
      <bottom style="thin"/>
    </border>
    <border>
      <left>
        <color indexed="63"/>
      </left>
      <right style="medium"/>
      <top style="medium"/>
      <bottom style="medium"/>
    </border>
    <border>
      <left style="medium"/>
      <right>
        <color indexed="63"/>
      </right>
      <top style="thin"/>
      <bottom style="thin"/>
    </border>
    <border>
      <left style="thin"/>
      <right/>
      <top style="thin"/>
      <bottom style="medium"/>
    </border>
    <border>
      <left/>
      <right/>
      <top style="thin"/>
      <bottom style="medium"/>
    </border>
    <border>
      <left/>
      <right style="thin"/>
      <top>
        <color indexed="63"/>
      </top>
      <bottom style="medium"/>
    </border>
    <border>
      <left style="thin"/>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pplyNumberFormat="0" applyFont="0" applyFill="0" applyBorder="0" applyAlignment="0" applyProtection="0"/>
    <xf numFmtId="0" fontId="0"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02">
    <xf numFmtId="0" fontId="0" fillId="0" borderId="0" xfId="0" applyFont="1" applyAlignment="1">
      <alignment/>
    </xf>
    <xf numFmtId="0" fontId="2" fillId="0" borderId="0" xfId="0" applyFont="1" applyFill="1" applyAlignment="1">
      <alignment/>
    </xf>
    <xf numFmtId="172" fontId="4" fillId="0" borderId="0" xfId="0" applyNumberFormat="1" applyFont="1" applyFill="1" applyAlignment="1">
      <alignment horizontal="center"/>
    </xf>
    <xf numFmtId="0" fontId="5" fillId="0" borderId="0" xfId="0" applyFont="1" applyFill="1" applyAlignment="1">
      <alignment/>
    </xf>
    <xf numFmtId="0" fontId="2" fillId="0" borderId="10" xfId="0" applyFont="1" applyFill="1" applyBorder="1" applyAlignment="1">
      <alignment/>
    </xf>
    <xf numFmtId="0" fontId="9" fillId="0" borderId="0" xfId="0" applyFont="1" applyFill="1" applyAlignment="1">
      <alignment/>
    </xf>
    <xf numFmtId="0" fontId="10" fillId="0" borderId="0" xfId="0" applyFont="1" applyFill="1" applyAlignment="1">
      <alignment/>
    </xf>
    <xf numFmtId="0" fontId="6" fillId="0" borderId="0" xfId="0" applyFont="1" applyFill="1" applyAlignment="1">
      <alignment/>
    </xf>
    <xf numFmtId="0" fontId="6" fillId="0" borderId="0" xfId="0" applyFont="1" applyFill="1" applyAlignment="1">
      <alignment wrapText="1"/>
    </xf>
    <xf numFmtId="0" fontId="6" fillId="0" borderId="0" xfId="0" applyFont="1" applyFill="1" applyAlignment="1">
      <alignment vertical="center"/>
    </xf>
    <xf numFmtId="172" fontId="11" fillId="0" borderId="0" xfId="0" applyNumberFormat="1" applyFont="1" applyFill="1" applyAlignment="1">
      <alignment horizontal="center"/>
    </xf>
    <xf numFmtId="0" fontId="11" fillId="0" borderId="0" xfId="0" applyFont="1" applyFill="1" applyAlignment="1">
      <alignment/>
    </xf>
    <xf numFmtId="0" fontId="0" fillId="0" borderId="10" xfId="0" applyBorder="1" applyAlignment="1">
      <alignment/>
    </xf>
    <xf numFmtId="0" fontId="60" fillId="0" borderId="11" xfId="0" applyFont="1" applyBorder="1" applyAlignment="1">
      <alignment horizontal="center" vertical="center" wrapText="1"/>
    </xf>
    <xf numFmtId="0" fontId="60" fillId="0" borderId="11" xfId="0" applyFont="1" applyBorder="1" applyAlignment="1">
      <alignment/>
    </xf>
    <xf numFmtId="0" fontId="9" fillId="0" borderId="11" xfId="0" applyFont="1" applyFill="1" applyBorder="1" applyAlignment="1">
      <alignment/>
    </xf>
    <xf numFmtId="172" fontId="11" fillId="0" borderId="11" xfId="0" applyNumberFormat="1" applyFont="1" applyFill="1" applyBorder="1" applyAlignment="1">
      <alignment horizontal="center"/>
    </xf>
    <xf numFmtId="0" fontId="2" fillId="33" borderId="0" xfId="0" applyFont="1" applyFill="1" applyAlignment="1">
      <alignment/>
    </xf>
    <xf numFmtId="0" fontId="0" fillId="0" borderId="0" xfId="0" applyBorder="1" applyAlignment="1">
      <alignment/>
    </xf>
    <xf numFmtId="0" fontId="0" fillId="0" borderId="11" xfId="0" applyBorder="1" applyAlignment="1">
      <alignment/>
    </xf>
    <xf numFmtId="1" fontId="13" fillId="0" borderId="12"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3" xfId="0" applyFont="1" applyFill="1" applyBorder="1" applyAlignment="1">
      <alignment horizontal="left" vertical="top" wrapText="1"/>
    </xf>
    <xf numFmtId="41" fontId="12" fillId="0" borderId="14" xfId="0" applyNumberFormat="1" applyFont="1" applyFill="1" applyBorder="1" applyAlignment="1">
      <alignment horizontal="right" vertical="center"/>
    </xf>
    <xf numFmtId="0" fontId="13" fillId="0" borderId="12" xfId="0" applyFont="1" applyFill="1" applyBorder="1" applyAlignment="1">
      <alignment horizontal="center" vertical="top"/>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41" fontId="12" fillId="0" borderId="14" xfId="0" applyNumberFormat="1" applyFont="1" applyFill="1" applyBorder="1" applyAlignment="1">
      <alignment/>
    </xf>
    <xf numFmtId="0" fontId="13" fillId="0" borderId="17" xfId="0" applyFont="1" applyFill="1" applyBorder="1" applyAlignment="1">
      <alignment horizontal="center" vertical="top"/>
    </xf>
    <xf numFmtId="0" fontId="13" fillId="0" borderId="13" xfId="0" applyFont="1" applyFill="1" applyBorder="1" applyAlignment="1">
      <alignment horizontal="center" wrapText="1"/>
    </xf>
    <xf numFmtId="2" fontId="13" fillId="0" borderId="13" xfId="0" applyNumberFormat="1" applyFont="1" applyFill="1" applyBorder="1" applyAlignment="1">
      <alignment horizontal="right"/>
    </xf>
    <xf numFmtId="3" fontId="13" fillId="0" borderId="18" xfId="0" applyNumberFormat="1" applyFont="1" applyFill="1" applyBorder="1" applyAlignment="1">
      <alignment horizontal="right"/>
    </xf>
    <xf numFmtId="0" fontId="13" fillId="0" borderId="19" xfId="0" applyFont="1" applyFill="1" applyBorder="1" applyAlignment="1">
      <alignment horizontal="center" vertical="top"/>
    </xf>
    <xf numFmtId="0" fontId="13" fillId="0" borderId="20" xfId="0" applyFont="1" applyFill="1" applyBorder="1" applyAlignment="1">
      <alignment horizontal="center" vertical="top"/>
    </xf>
    <xf numFmtId="0" fontId="13" fillId="0" borderId="21" xfId="0" applyFont="1" applyFill="1" applyBorder="1" applyAlignment="1">
      <alignment horizontal="center" vertical="top"/>
    </xf>
    <xf numFmtId="0" fontId="13" fillId="0" borderId="22" xfId="0" applyFont="1" applyFill="1" applyBorder="1" applyAlignment="1">
      <alignment horizontal="center" vertical="top"/>
    </xf>
    <xf numFmtId="0" fontId="13" fillId="0" borderId="23" xfId="0" applyFont="1" applyFill="1" applyBorder="1" applyAlignment="1">
      <alignment horizontal="center" vertical="top"/>
    </xf>
    <xf numFmtId="0" fontId="13" fillId="0" borderId="13" xfId="62" applyNumberFormat="1" applyFont="1" applyFill="1" applyBorder="1" applyAlignment="1" applyProtection="1">
      <alignment horizontal="justify" vertical="top" wrapText="1"/>
      <protection/>
    </xf>
    <xf numFmtId="0" fontId="13" fillId="0" borderId="13" xfId="63" applyNumberFormat="1" applyFont="1" applyFill="1" applyBorder="1" applyAlignment="1" applyProtection="1">
      <alignment horizontal="center"/>
      <protection/>
    </xf>
    <xf numFmtId="0" fontId="13" fillId="0" borderId="13" xfId="60" applyNumberFormat="1" applyFont="1" applyFill="1" applyBorder="1" applyAlignment="1" applyProtection="1">
      <alignment horizontal="justify" vertical="top" wrapText="1"/>
      <protection/>
    </xf>
    <xf numFmtId="0" fontId="13" fillId="0" borderId="13" xfId="0" applyNumberFormat="1" applyFont="1" applyFill="1" applyBorder="1" applyAlignment="1" applyProtection="1">
      <alignment horizontal="left" vertical="top" wrapText="1"/>
      <protection/>
    </xf>
    <xf numFmtId="0" fontId="13" fillId="0" borderId="13" xfId="0" applyNumberFormat="1" applyFont="1" applyFill="1" applyBorder="1" applyAlignment="1" applyProtection="1">
      <alignment horizontal="center"/>
      <protection/>
    </xf>
    <xf numFmtId="0" fontId="13" fillId="0" borderId="13" xfId="0" applyNumberFormat="1" applyFont="1" applyFill="1" applyBorder="1" applyAlignment="1" applyProtection="1">
      <alignment horizontal="justify" vertical="top" wrapText="1"/>
      <protection/>
    </xf>
    <xf numFmtId="0" fontId="13" fillId="0" borderId="13" xfId="0" applyNumberFormat="1" applyFont="1" applyFill="1" applyBorder="1" applyAlignment="1">
      <alignment horizontal="left" vertical="top" wrapText="1" readingOrder="1"/>
    </xf>
    <xf numFmtId="0" fontId="13" fillId="0" borderId="13" xfId="0" applyFont="1" applyFill="1" applyBorder="1" applyAlignment="1">
      <alignment horizontal="center"/>
    </xf>
    <xf numFmtId="0" fontId="13" fillId="0" borderId="24" xfId="0" applyNumberFormat="1" applyFont="1" applyFill="1" applyBorder="1" applyAlignment="1" applyProtection="1">
      <alignment horizontal="left" vertical="top" wrapText="1"/>
      <protection/>
    </xf>
    <xf numFmtId="0" fontId="13" fillId="0" borderId="24" xfId="0" applyFont="1" applyFill="1" applyBorder="1" applyAlignment="1">
      <alignment horizontal="center"/>
    </xf>
    <xf numFmtId="0" fontId="13" fillId="0" borderId="25" xfId="0" applyFont="1" applyFill="1" applyBorder="1" applyAlignment="1">
      <alignment horizontal="center" vertical="top"/>
    </xf>
    <xf numFmtId="0" fontId="13" fillId="0" borderId="13" xfId="0" applyFont="1" applyFill="1" applyBorder="1" applyAlignment="1">
      <alignment horizontal="center" vertical="center"/>
    </xf>
    <xf numFmtId="0" fontId="13" fillId="0" borderId="13" xfId="60" applyNumberFormat="1" applyFont="1" applyFill="1" applyBorder="1" applyAlignment="1" applyProtection="1">
      <alignment horizontal="left" vertical="top" wrapText="1"/>
      <protection/>
    </xf>
    <xf numFmtId="0" fontId="13" fillId="0" borderId="26" xfId="63" applyNumberFormat="1" applyFont="1" applyFill="1" applyBorder="1" applyAlignment="1" applyProtection="1">
      <alignment horizontal="center"/>
      <protection/>
    </xf>
    <xf numFmtId="0" fontId="13" fillId="0" borderId="24" xfId="0" applyNumberFormat="1" applyFont="1" applyFill="1" applyBorder="1" applyAlignment="1" applyProtection="1">
      <alignment horizontal="justify" vertical="top" wrapText="1"/>
      <protection/>
    </xf>
    <xf numFmtId="0" fontId="13" fillId="0" borderId="24" xfId="62" applyNumberFormat="1" applyFont="1" applyFill="1" applyBorder="1" applyAlignment="1" applyProtection="1">
      <alignment horizontal="justify" vertical="top" wrapText="1"/>
      <protection/>
    </xf>
    <xf numFmtId="0" fontId="13" fillId="0" borderId="24" xfId="63" applyNumberFormat="1" applyFont="1" applyFill="1" applyBorder="1" applyAlignment="1" applyProtection="1">
      <alignment horizontal="center"/>
      <protection/>
    </xf>
    <xf numFmtId="1" fontId="13" fillId="0" borderId="12" xfId="0" applyNumberFormat="1" applyFont="1" applyFill="1" applyBorder="1" applyAlignment="1">
      <alignment horizontal="center" vertical="top" wrapText="1"/>
    </xf>
    <xf numFmtId="0" fontId="13" fillId="0" borderId="17" xfId="0" applyFont="1" applyFill="1" applyBorder="1" applyAlignment="1">
      <alignment horizontal="center" vertical="top" wrapText="1"/>
    </xf>
    <xf numFmtId="2" fontId="13" fillId="0" borderId="13" xfId="0" applyNumberFormat="1" applyFont="1" applyFill="1" applyBorder="1" applyAlignment="1">
      <alignment vertical="top" wrapText="1"/>
    </xf>
    <xf numFmtId="0" fontId="13" fillId="0" borderId="12"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24" xfId="0" applyFont="1" applyFill="1" applyBorder="1" applyAlignment="1">
      <alignment horizontal="left" vertical="top" wrapText="1"/>
    </xf>
    <xf numFmtId="0" fontId="12" fillId="0" borderId="0" xfId="0" applyFont="1" applyFill="1" applyAlignment="1" applyProtection="1">
      <alignment horizontal="left" vertical="top"/>
      <protection locked="0"/>
    </xf>
    <xf numFmtId="0" fontId="12" fillId="0" borderId="26" xfId="0" applyFont="1" applyFill="1" applyBorder="1" applyAlignment="1">
      <alignment horizontal="left" vertical="top" wrapText="1"/>
    </xf>
    <xf numFmtId="0" fontId="12" fillId="0" borderId="2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4" fillId="0" borderId="26" xfId="0" applyFont="1" applyFill="1" applyBorder="1" applyAlignment="1">
      <alignment horizontal="left" vertical="top" wrapText="1"/>
    </xf>
    <xf numFmtId="0" fontId="15" fillId="0" borderId="13" xfId="0" applyFont="1" applyFill="1" applyBorder="1" applyAlignment="1">
      <alignment horizontal="left" vertical="top" wrapText="1"/>
    </xf>
    <xf numFmtId="41" fontId="12" fillId="0" borderId="14" xfId="0" applyNumberFormat="1" applyFont="1" applyFill="1" applyBorder="1" applyAlignment="1">
      <alignment horizontal="right"/>
    </xf>
    <xf numFmtId="0" fontId="13" fillId="0" borderId="13" xfId="0" applyFont="1" applyFill="1" applyBorder="1" applyAlignment="1">
      <alignment vertical="top" wrapText="1"/>
    </xf>
    <xf numFmtId="4" fontId="13" fillId="0" borderId="13" xfId="0" applyNumberFormat="1" applyFont="1" applyFill="1" applyBorder="1" applyAlignment="1">
      <alignment horizontal="right" wrapText="1"/>
    </xf>
    <xf numFmtId="3" fontId="13" fillId="0" borderId="13" xfId="0" applyNumberFormat="1" applyFont="1" applyFill="1" applyBorder="1" applyAlignment="1">
      <alignment horizontal="right" wrapText="1"/>
    </xf>
    <xf numFmtId="41" fontId="13" fillId="0" borderId="26" xfId="0" applyNumberFormat="1" applyFont="1" applyFill="1" applyBorder="1" applyAlignment="1">
      <alignment horizontal="right" wrapText="1"/>
    </xf>
    <xf numFmtId="0" fontId="13" fillId="0" borderId="28" xfId="0" applyFont="1" applyFill="1" applyBorder="1" applyAlignment="1">
      <alignment horizontal="left" vertical="top" wrapText="1"/>
    </xf>
    <xf numFmtId="0" fontId="13" fillId="0" borderId="28" xfId="0" applyFont="1" applyFill="1" applyBorder="1" applyAlignment="1">
      <alignment horizontal="center" wrapText="1"/>
    </xf>
    <xf numFmtId="4" fontId="13" fillId="0" borderId="28" xfId="0" applyNumberFormat="1" applyFont="1" applyFill="1" applyBorder="1" applyAlignment="1">
      <alignment horizontal="right" wrapText="1"/>
    </xf>
    <xf numFmtId="3" fontId="13" fillId="0" borderId="28" xfId="0" applyNumberFormat="1" applyFont="1" applyFill="1" applyBorder="1" applyAlignment="1">
      <alignment horizontal="right" wrapText="1"/>
    </xf>
    <xf numFmtId="41" fontId="13" fillId="0" borderId="29" xfId="0" applyNumberFormat="1" applyFont="1" applyFill="1" applyBorder="1" applyAlignment="1">
      <alignment wrapText="1"/>
    </xf>
    <xf numFmtId="41" fontId="13" fillId="0" borderId="18" xfId="0" applyNumberFormat="1" applyFont="1" applyFill="1" applyBorder="1" applyAlignment="1">
      <alignment horizontal="right" wrapText="1"/>
    </xf>
    <xf numFmtId="41" fontId="13" fillId="0" borderId="18" xfId="0" applyNumberFormat="1" applyFont="1" applyFill="1" applyBorder="1" applyAlignment="1">
      <alignment wrapText="1"/>
    </xf>
    <xf numFmtId="0" fontId="13" fillId="0" borderId="28" xfId="0" applyFont="1" applyFill="1" applyBorder="1" applyAlignment="1">
      <alignment vertical="top" wrapText="1"/>
    </xf>
    <xf numFmtId="0" fontId="13" fillId="0" borderId="24" xfId="0" applyFont="1" applyFill="1" applyBorder="1" applyAlignment="1">
      <alignment horizontal="center" wrapText="1"/>
    </xf>
    <xf numFmtId="4" fontId="13" fillId="0" borderId="24" xfId="0" applyNumberFormat="1" applyFont="1" applyFill="1" applyBorder="1" applyAlignment="1">
      <alignment horizontal="right" wrapText="1"/>
    </xf>
    <xf numFmtId="3" fontId="13" fillId="0" borderId="24" xfId="0" applyNumberFormat="1" applyFont="1" applyFill="1" applyBorder="1" applyAlignment="1">
      <alignment horizontal="right" wrapText="1"/>
    </xf>
    <xf numFmtId="41" fontId="13" fillId="0" borderId="30" xfId="0" applyNumberFormat="1" applyFont="1" applyFill="1" applyBorder="1" applyAlignment="1">
      <alignment wrapText="1"/>
    </xf>
    <xf numFmtId="41" fontId="12" fillId="0" borderId="14" xfId="0" applyNumberFormat="1" applyFont="1" applyFill="1" applyBorder="1" applyAlignment="1">
      <alignment wrapText="1"/>
    </xf>
    <xf numFmtId="41" fontId="13" fillId="0" borderId="13" xfId="0" applyNumberFormat="1" applyFont="1" applyFill="1" applyBorder="1" applyAlignment="1">
      <alignment wrapText="1"/>
    </xf>
    <xf numFmtId="41" fontId="13" fillId="0" borderId="24" xfId="0" applyNumberFormat="1" applyFont="1" applyFill="1" applyBorder="1" applyAlignment="1">
      <alignment wrapText="1"/>
    </xf>
    <xf numFmtId="0" fontId="13" fillId="0" borderId="22"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2" fillId="0" borderId="26" xfId="57" applyFont="1" applyFill="1" applyBorder="1" applyAlignment="1">
      <alignment vertical="center" wrapText="1"/>
      <protection/>
    </xf>
    <xf numFmtId="0" fontId="13" fillId="0" borderId="13" xfId="62" applyFont="1" applyFill="1" applyBorder="1" applyAlignment="1">
      <alignment horizontal="justify" vertical="top" wrapText="1"/>
    </xf>
    <xf numFmtId="0" fontId="13" fillId="0" borderId="13" xfId="62" applyFont="1" applyFill="1" applyBorder="1" applyAlignment="1">
      <alignment horizontal="center" wrapText="1"/>
    </xf>
    <xf numFmtId="4" fontId="13" fillId="0" borderId="13" xfId="64" applyNumberFormat="1" applyFont="1" applyFill="1" applyBorder="1" applyAlignment="1">
      <alignment horizontal="right" wrapText="1"/>
      <protection/>
    </xf>
    <xf numFmtId="3" fontId="13" fillId="0" borderId="13" xfId="62" applyNumberFormat="1" applyFont="1" applyFill="1" applyBorder="1" applyAlignment="1">
      <alignment horizontal="right" wrapText="1"/>
    </xf>
    <xf numFmtId="41" fontId="13" fillId="0" borderId="18" xfId="62" applyNumberFormat="1" applyFont="1" applyFill="1" applyBorder="1" applyAlignment="1">
      <alignment wrapText="1"/>
    </xf>
    <xf numFmtId="0" fontId="13" fillId="0" borderId="28" xfId="57" applyFont="1" applyFill="1" applyBorder="1" applyAlignment="1">
      <alignment vertical="top" wrapText="1"/>
      <protection/>
    </xf>
    <xf numFmtId="0" fontId="13" fillId="0" borderId="13" xfId="57" applyFont="1" applyFill="1" applyBorder="1" applyAlignment="1">
      <alignment horizontal="center" wrapText="1"/>
      <protection/>
    </xf>
    <xf numFmtId="4" fontId="13" fillId="0" borderId="13" xfId="57" applyNumberFormat="1" applyFont="1" applyFill="1" applyBorder="1" applyAlignment="1">
      <alignment horizontal="right" wrapText="1"/>
      <protection/>
    </xf>
    <xf numFmtId="3" fontId="13" fillId="0" borderId="13" xfId="57" applyNumberFormat="1" applyFont="1" applyFill="1" applyBorder="1" applyAlignment="1">
      <alignment horizontal="right" wrapText="1"/>
      <protection/>
    </xf>
    <xf numFmtId="41" fontId="13" fillId="0" borderId="18" xfId="57" applyNumberFormat="1" applyFont="1" applyFill="1" applyBorder="1" applyAlignment="1">
      <alignment wrapText="1"/>
      <protection/>
    </xf>
    <xf numFmtId="0" fontId="13" fillId="0" borderId="13" xfId="57" applyFont="1" applyFill="1" applyBorder="1" applyAlignment="1">
      <alignment horizontal="justify" vertical="top" wrapText="1"/>
      <protection/>
    </xf>
    <xf numFmtId="0" fontId="13" fillId="0" borderId="13" xfId="62" applyFont="1" applyFill="1" applyBorder="1" applyAlignment="1">
      <alignment vertical="top" wrapText="1"/>
    </xf>
    <xf numFmtId="0" fontId="13" fillId="0" borderId="32" xfId="57" applyFont="1" applyFill="1" applyBorder="1" applyAlignment="1">
      <alignment vertical="top" wrapText="1"/>
      <protection/>
    </xf>
    <xf numFmtId="0" fontId="13" fillId="0" borderId="13" xfId="61" applyFont="1" applyFill="1" applyBorder="1" applyAlignment="1">
      <alignment vertical="top" wrapText="1"/>
      <protection/>
    </xf>
    <xf numFmtId="0" fontId="13" fillId="0" borderId="13" xfId="61" applyFont="1" applyFill="1" applyBorder="1" applyAlignment="1">
      <alignment horizontal="center" wrapText="1"/>
      <protection/>
    </xf>
    <xf numFmtId="4" fontId="13" fillId="0" borderId="13" xfId="61" applyNumberFormat="1" applyFont="1" applyFill="1" applyBorder="1" applyAlignment="1">
      <alignment horizontal="right" wrapText="1"/>
      <protection/>
    </xf>
    <xf numFmtId="3" fontId="13" fillId="0" borderId="13" xfId="61" applyNumberFormat="1" applyFont="1" applyFill="1" applyBorder="1" applyAlignment="1">
      <alignment horizontal="right" wrapText="1"/>
      <protection/>
    </xf>
    <xf numFmtId="0" fontId="13" fillId="0" borderId="13" xfId="59" applyFont="1" applyFill="1" applyBorder="1" applyAlignment="1">
      <alignment horizontal="justify" vertical="top" wrapText="1"/>
      <protection/>
    </xf>
    <xf numFmtId="0" fontId="13" fillId="0" borderId="13" xfId="58" applyFont="1" applyFill="1" applyBorder="1" applyAlignment="1">
      <alignment horizontal="center" wrapText="1"/>
      <protection/>
    </xf>
    <xf numFmtId="2" fontId="13" fillId="0" borderId="13" xfId="57" applyNumberFormat="1" applyFont="1" applyFill="1" applyBorder="1" applyAlignment="1">
      <alignment horizontal="right" wrapText="1"/>
      <protection/>
    </xf>
    <xf numFmtId="3" fontId="13" fillId="0" borderId="13" xfId="58" applyNumberFormat="1" applyFont="1" applyFill="1" applyBorder="1" applyAlignment="1">
      <alignment horizontal="right" wrapText="1"/>
      <protection/>
    </xf>
    <xf numFmtId="41" fontId="13" fillId="0" borderId="18" xfId="58" applyNumberFormat="1" applyFont="1" applyFill="1" applyBorder="1" applyAlignment="1">
      <alignment horizontal="right" wrapText="1"/>
      <protection/>
    </xf>
    <xf numFmtId="0" fontId="13" fillId="0" borderId="13" xfId="57" applyNumberFormat="1" applyFont="1" applyFill="1" applyBorder="1" applyAlignment="1">
      <alignment horizontal="center" wrapText="1"/>
      <protection/>
    </xf>
    <xf numFmtId="3" fontId="13" fillId="0" borderId="13" xfId="57" applyNumberFormat="1" applyFont="1" applyFill="1" applyBorder="1" applyAlignment="1">
      <alignment wrapText="1"/>
      <protection/>
    </xf>
    <xf numFmtId="0" fontId="12" fillId="0" borderId="13" xfId="57" applyFont="1" applyFill="1" applyBorder="1" applyAlignment="1">
      <alignment vertical="center" wrapText="1"/>
      <protection/>
    </xf>
    <xf numFmtId="41" fontId="13" fillId="0" borderId="30" xfId="57" applyNumberFormat="1" applyFont="1" applyFill="1" applyBorder="1" applyAlignment="1">
      <alignment wrapText="1"/>
      <protection/>
    </xf>
    <xf numFmtId="0" fontId="13" fillId="0" borderId="13" xfId="57" applyFont="1" applyFill="1" applyBorder="1" applyAlignment="1">
      <alignment horizontal="left" vertical="top" wrapText="1"/>
      <protection/>
    </xf>
    <xf numFmtId="41" fontId="13" fillId="0" borderId="29" xfId="57" applyNumberFormat="1" applyFont="1" applyFill="1" applyBorder="1" applyAlignment="1">
      <alignment wrapText="1"/>
      <protection/>
    </xf>
    <xf numFmtId="0" fontId="13" fillId="0" borderId="24" xfId="62" applyFont="1" applyFill="1" applyBorder="1" applyAlignment="1">
      <alignment vertical="top" wrapText="1"/>
    </xf>
    <xf numFmtId="0" fontId="13" fillId="0" borderId="24" xfId="57" applyNumberFormat="1" applyFont="1" applyFill="1" applyBorder="1" applyAlignment="1">
      <alignment horizontal="center" wrapText="1"/>
      <protection/>
    </xf>
    <xf numFmtId="4" fontId="13" fillId="0" borderId="24" xfId="57" applyNumberFormat="1" applyFont="1" applyFill="1" applyBorder="1" applyAlignment="1">
      <alignment horizontal="right" wrapText="1"/>
      <protection/>
    </xf>
    <xf numFmtId="3" fontId="13" fillId="0" borderId="24" xfId="57" applyNumberFormat="1" applyFont="1" applyFill="1" applyBorder="1" applyAlignment="1">
      <alignment wrapText="1"/>
      <protection/>
    </xf>
    <xf numFmtId="41" fontId="13" fillId="0" borderId="30" xfId="58" applyNumberFormat="1" applyFont="1" applyFill="1" applyBorder="1" applyAlignment="1">
      <alignment horizontal="right" wrapText="1"/>
      <protection/>
    </xf>
    <xf numFmtId="0" fontId="13" fillId="0" borderId="23" xfId="0" applyFont="1" applyFill="1" applyBorder="1" applyAlignment="1">
      <alignment horizontal="center" vertical="top" wrapText="1"/>
    </xf>
    <xf numFmtId="0" fontId="13" fillId="0" borderId="13"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vertical="top" wrapText="1"/>
      <protection/>
    </xf>
    <xf numFmtId="0" fontId="13" fillId="0" borderId="24" xfId="0" applyFont="1" applyFill="1" applyBorder="1" applyAlignment="1">
      <alignment vertical="top" wrapText="1"/>
    </xf>
    <xf numFmtId="49" fontId="13" fillId="0" borderId="13" xfId="0" applyNumberFormat="1" applyFont="1" applyFill="1" applyBorder="1" applyAlignment="1">
      <alignment horizontal="center" vertical="top" wrapText="1"/>
    </xf>
    <xf numFmtId="1" fontId="13" fillId="0" borderId="17" xfId="0" applyNumberFormat="1" applyFont="1" applyFill="1" applyBorder="1" applyAlignment="1">
      <alignment horizontal="center" vertical="top" wrapText="1"/>
    </xf>
    <xf numFmtId="41" fontId="13" fillId="0" borderId="29" xfId="0" applyNumberFormat="1" applyFont="1" applyFill="1" applyBorder="1" applyAlignment="1">
      <alignment horizontal="right" wrapText="1"/>
    </xf>
    <xf numFmtId="0" fontId="14" fillId="0" borderId="27" xfId="0" applyFont="1" applyFill="1" applyBorder="1" applyAlignment="1">
      <alignment horizontal="center" vertical="center" wrapText="1"/>
    </xf>
    <xf numFmtId="0" fontId="15" fillId="0" borderId="12" xfId="0" applyFont="1" applyFill="1" applyBorder="1" applyAlignment="1">
      <alignment horizontal="center" vertical="top"/>
    </xf>
    <xf numFmtId="0" fontId="15" fillId="0" borderId="13" xfId="0" applyFont="1" applyFill="1" applyBorder="1" applyAlignment="1">
      <alignment vertical="top"/>
    </xf>
    <xf numFmtId="0" fontId="15" fillId="0" borderId="13" xfId="0" applyFont="1" applyFill="1" applyBorder="1" applyAlignment="1">
      <alignment horizontal="center"/>
    </xf>
    <xf numFmtId="4" fontId="15" fillId="0" borderId="13" xfId="0" applyNumberFormat="1" applyFont="1" applyFill="1" applyBorder="1" applyAlignment="1">
      <alignment horizontal="right"/>
    </xf>
    <xf numFmtId="0" fontId="15" fillId="0" borderId="13" xfId="0" applyFont="1" applyFill="1" applyBorder="1" applyAlignment="1">
      <alignment vertical="top" wrapText="1"/>
    </xf>
    <xf numFmtId="0" fontId="15" fillId="0" borderId="15" xfId="0" applyFont="1" applyFill="1" applyBorder="1" applyAlignment="1">
      <alignment horizontal="center" vertical="top"/>
    </xf>
    <xf numFmtId="0" fontId="15" fillId="0" borderId="24" xfId="0" applyFont="1" applyFill="1" applyBorder="1" applyAlignment="1">
      <alignment vertical="top" wrapText="1"/>
    </xf>
    <xf numFmtId="0" fontId="15" fillId="0" borderId="13" xfId="0" applyFont="1" applyFill="1" applyBorder="1" applyAlignment="1">
      <alignment horizontal="center" wrapText="1"/>
    </xf>
    <xf numFmtId="41" fontId="14" fillId="0" borderId="14" xfId="0" applyNumberFormat="1" applyFont="1" applyFill="1" applyBorder="1" applyAlignment="1">
      <alignment horizontal="right"/>
    </xf>
    <xf numFmtId="0" fontId="15" fillId="0" borderId="17" xfId="0" applyFont="1" applyFill="1" applyBorder="1" applyAlignment="1">
      <alignment horizontal="center" vertical="top"/>
    </xf>
    <xf numFmtId="0" fontId="15" fillId="0" borderId="19" xfId="0" applyFont="1" applyFill="1" applyBorder="1" applyAlignment="1">
      <alignment horizontal="center" vertical="top"/>
    </xf>
    <xf numFmtId="0" fontId="15" fillId="0" borderId="22" xfId="0" applyFont="1" applyFill="1" applyBorder="1" applyAlignment="1">
      <alignment horizontal="center" vertical="top"/>
    </xf>
    <xf numFmtId="0" fontId="15" fillId="0" borderId="23" xfId="0" applyFont="1" applyFill="1" applyBorder="1" applyAlignment="1">
      <alignment horizontal="center" vertical="top"/>
    </xf>
    <xf numFmtId="4" fontId="15" fillId="0" borderId="13" xfId="0" applyNumberFormat="1" applyFont="1" applyFill="1" applyBorder="1" applyAlignment="1">
      <alignment horizontal="right" wrapText="1"/>
    </xf>
    <xf numFmtId="3" fontId="15" fillId="0" borderId="13" xfId="0" applyNumberFormat="1" applyFont="1" applyFill="1" applyBorder="1" applyAlignment="1">
      <alignment horizontal="right" vertical="top" wrapText="1"/>
    </xf>
    <xf numFmtId="0" fontId="15" fillId="0" borderId="33" xfId="0" applyFont="1" applyFill="1" applyBorder="1" applyAlignment="1">
      <alignment horizontal="center" vertical="top"/>
    </xf>
    <xf numFmtId="0" fontId="15" fillId="0" borderId="34" xfId="0" applyFont="1" applyFill="1" applyBorder="1" applyAlignment="1">
      <alignment horizontal="center" vertical="top"/>
    </xf>
    <xf numFmtId="0" fontId="15" fillId="0" borderId="17" xfId="0" applyFont="1" applyFill="1" applyBorder="1" applyAlignment="1">
      <alignment horizontal="center" vertical="top" wrapText="1"/>
    </xf>
    <xf numFmtId="0" fontId="15" fillId="0" borderId="17" xfId="0" applyFont="1" applyFill="1" applyBorder="1" applyAlignment="1">
      <alignment vertical="top"/>
    </xf>
    <xf numFmtId="0" fontId="15" fillId="0" borderId="17" xfId="0" applyFont="1" applyFill="1" applyBorder="1" applyAlignment="1">
      <alignment vertical="top" wrapText="1"/>
    </xf>
    <xf numFmtId="0" fontId="15" fillId="0" borderId="35" xfId="0" applyFont="1" applyFill="1" applyBorder="1" applyAlignment="1">
      <alignment horizontal="center" vertical="top" wrapText="1"/>
    </xf>
    <xf numFmtId="0" fontId="15" fillId="0" borderId="36" xfId="0" applyFont="1" applyFill="1" applyBorder="1" applyAlignment="1">
      <alignment horizontal="center" vertical="top" wrapText="1"/>
    </xf>
    <xf numFmtId="0" fontId="15" fillId="0" borderId="19" xfId="0" applyFont="1" applyFill="1" applyBorder="1" applyAlignment="1">
      <alignment vertical="top" wrapText="1"/>
    </xf>
    <xf numFmtId="2" fontId="12" fillId="0" borderId="26" xfId="0" applyNumberFormat="1" applyFont="1" applyFill="1" applyBorder="1" applyAlignment="1">
      <alignment horizontal="left"/>
    </xf>
    <xf numFmtId="0" fontId="12" fillId="0" borderId="0" xfId="0" applyFont="1" applyFill="1" applyAlignment="1">
      <alignment horizontal="left" vertical="top"/>
    </xf>
    <xf numFmtId="0" fontId="16" fillId="0" borderId="0" xfId="0" applyFont="1" applyFill="1" applyAlignment="1">
      <alignment horizontal="left" vertical="top"/>
    </xf>
    <xf numFmtId="0" fontId="15" fillId="0" borderId="24" xfId="0" applyFont="1" applyFill="1" applyBorder="1" applyAlignment="1">
      <alignment horizontal="left" vertical="top" wrapText="1"/>
    </xf>
    <xf numFmtId="3" fontId="13" fillId="0" borderId="13" xfId="0" applyNumberFormat="1" applyFont="1" applyFill="1" applyBorder="1" applyAlignment="1">
      <alignment horizontal="right"/>
    </xf>
    <xf numFmtId="41" fontId="13" fillId="0" borderId="18" xfId="0" applyNumberFormat="1" applyFont="1" applyFill="1" applyBorder="1" applyAlignment="1">
      <alignment/>
    </xf>
    <xf numFmtId="2" fontId="13" fillId="0" borderId="24" xfId="0" applyNumberFormat="1" applyFont="1" applyFill="1" applyBorder="1" applyAlignment="1">
      <alignment horizontal="right"/>
    </xf>
    <xf numFmtId="3" fontId="13" fillId="0" borderId="24" xfId="0" applyNumberFormat="1" applyFont="1" applyFill="1" applyBorder="1" applyAlignment="1">
      <alignment horizontal="right"/>
    </xf>
    <xf numFmtId="41" fontId="13" fillId="0" borderId="30" xfId="0" applyNumberFormat="1" applyFont="1" applyFill="1" applyBorder="1" applyAlignment="1">
      <alignment/>
    </xf>
    <xf numFmtId="0" fontId="13" fillId="0" borderId="24" xfId="0" applyNumberFormat="1" applyFont="1" applyFill="1" applyBorder="1" applyAlignment="1" applyProtection="1">
      <alignment horizontal="center"/>
      <protection/>
    </xf>
    <xf numFmtId="0" fontId="13" fillId="0" borderId="33"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7" xfId="0" applyFont="1" applyFill="1" applyBorder="1" applyAlignment="1">
      <alignment horizontal="left" vertical="top" wrapText="1"/>
    </xf>
    <xf numFmtId="0" fontId="13" fillId="0" borderId="0" xfId="0" applyFont="1" applyFill="1" applyBorder="1" applyAlignment="1">
      <alignment horizontal="center" wrapText="1"/>
    </xf>
    <xf numFmtId="0" fontId="12" fillId="0" borderId="0" xfId="0" applyFont="1" applyFill="1" applyBorder="1" applyAlignment="1">
      <alignment horizontal="right" wrapText="1"/>
    </xf>
    <xf numFmtId="3" fontId="12" fillId="0" borderId="34" xfId="0" applyNumberFormat="1" applyFont="1" applyFill="1" applyBorder="1" applyAlignment="1">
      <alignment horizontal="right"/>
    </xf>
    <xf numFmtId="41" fontId="12" fillId="0" borderId="38" xfId="0" applyNumberFormat="1" applyFont="1" applyFill="1" applyBorder="1" applyAlignment="1">
      <alignment/>
    </xf>
    <xf numFmtId="0" fontId="13" fillId="0" borderId="19" xfId="0" applyFont="1" applyFill="1" applyBorder="1" applyAlignment="1">
      <alignment vertical="top" wrapText="1"/>
    </xf>
    <xf numFmtId="0" fontId="13" fillId="0" borderId="17" xfId="0" applyFont="1" applyFill="1" applyBorder="1" applyAlignment="1">
      <alignment vertical="top" wrapText="1"/>
    </xf>
    <xf numFmtId="41" fontId="8" fillId="0" borderId="14" xfId="0" applyNumberFormat="1" applyFont="1" applyFill="1" applyBorder="1" applyAlignment="1">
      <alignment/>
    </xf>
    <xf numFmtId="41" fontId="8" fillId="0" borderId="39" xfId="0" applyNumberFormat="1" applyFont="1" applyFill="1" applyBorder="1" applyAlignment="1">
      <alignment/>
    </xf>
    <xf numFmtId="0" fontId="61" fillId="0" borderId="0" xfId="0" applyFont="1" applyAlignment="1">
      <alignment/>
    </xf>
    <xf numFmtId="4" fontId="13" fillId="0" borderId="13" xfId="0" applyNumberFormat="1" applyFont="1" applyFill="1" applyBorder="1" applyAlignment="1">
      <alignment horizontal="right"/>
    </xf>
    <xf numFmtId="0" fontId="13" fillId="0" borderId="0" xfId="0" applyFont="1" applyFill="1" applyBorder="1" applyAlignment="1">
      <alignment vertical="top"/>
    </xf>
    <xf numFmtId="0" fontId="13" fillId="0" borderId="13" xfId="62" applyNumberFormat="1" applyFont="1" applyFill="1" applyBorder="1" applyAlignment="1" applyProtection="1">
      <alignment horizontal="left" vertical="top" wrapText="1"/>
      <protection/>
    </xf>
    <xf numFmtId="0" fontId="15" fillId="0" borderId="13" xfId="0" applyNumberFormat="1" applyFont="1" applyFill="1" applyBorder="1" applyAlignment="1" applyProtection="1">
      <alignment horizontal="center" vertical="top" wrapText="1"/>
      <protection/>
    </xf>
    <xf numFmtId="0" fontId="12" fillId="0" borderId="12" xfId="0" applyFont="1" applyFill="1" applyBorder="1" applyAlignment="1">
      <alignment horizontal="center" vertical="center" wrapText="1"/>
    </xf>
    <xf numFmtId="0" fontId="12" fillId="0" borderId="22" xfId="0" applyFont="1" applyFill="1" applyBorder="1" applyAlignment="1">
      <alignment horizontal="center" vertical="top" wrapText="1"/>
    </xf>
    <xf numFmtId="0" fontId="13" fillId="0" borderId="28" xfId="0" applyFont="1" applyFill="1" applyBorder="1" applyAlignment="1">
      <alignment horizontal="center" vertical="center" wrapText="1"/>
    </xf>
    <xf numFmtId="0" fontId="13" fillId="0" borderId="40" xfId="0" applyFont="1" applyFill="1" applyBorder="1" applyAlignment="1">
      <alignment horizontal="left" vertical="top" wrapText="1"/>
    </xf>
    <xf numFmtId="0" fontId="13" fillId="0" borderId="41" xfId="0" applyFont="1" applyFill="1" applyBorder="1" applyAlignment="1">
      <alignment horizontal="left" vertical="top" wrapText="1"/>
    </xf>
    <xf numFmtId="2" fontId="13" fillId="0" borderId="13" xfId="0" applyNumberFormat="1" applyFont="1" applyFill="1" applyBorder="1" applyAlignment="1">
      <alignment horizontal="center" vertical="center"/>
    </xf>
    <xf numFmtId="1" fontId="13" fillId="0" borderId="35" xfId="0" applyNumberFormat="1" applyFont="1" applyFill="1" applyBorder="1" applyAlignment="1">
      <alignment horizontal="center" vertical="center"/>
    </xf>
    <xf numFmtId="0" fontId="13" fillId="0" borderId="36" xfId="0" applyFont="1" applyFill="1" applyBorder="1" applyAlignment="1">
      <alignment horizontal="center" vertical="center"/>
    </xf>
    <xf numFmtId="1" fontId="13" fillId="0" borderId="42" xfId="0" applyNumberFormat="1"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left" vertical="top" wrapText="1"/>
    </xf>
    <xf numFmtId="0" fontId="13" fillId="0" borderId="42" xfId="0" applyFont="1" applyFill="1" applyBorder="1" applyAlignment="1">
      <alignment horizontal="left" vertical="top" wrapText="1"/>
    </xf>
    <xf numFmtId="4" fontId="13" fillId="0" borderId="42" xfId="0" applyNumberFormat="1" applyFont="1" applyFill="1" applyBorder="1" applyAlignment="1">
      <alignment horizontal="left" vertical="top"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4" fontId="12" fillId="0" borderId="28" xfId="0" applyNumberFormat="1" applyFont="1" applyFill="1" applyBorder="1" applyAlignment="1">
      <alignment horizontal="center" vertical="center"/>
    </xf>
    <xf numFmtId="3" fontId="12" fillId="0" borderId="27" xfId="0" applyNumberFormat="1" applyFont="1" applyFill="1" applyBorder="1" applyAlignment="1">
      <alignment horizontal="center" vertical="center" wrapText="1"/>
    </xf>
    <xf numFmtId="3" fontId="12" fillId="0" borderId="44" xfId="0" applyNumberFormat="1" applyFont="1" applyFill="1" applyBorder="1" applyAlignment="1">
      <alignment horizontal="center" vertical="center" wrapText="1"/>
    </xf>
    <xf numFmtId="0" fontId="12" fillId="0" borderId="12" xfId="0" applyFont="1" applyFill="1" applyBorder="1" applyAlignment="1">
      <alignment horizontal="center" wrapText="1"/>
    </xf>
    <xf numFmtId="0" fontId="12" fillId="0" borderId="13" xfId="0" applyFont="1" applyFill="1" applyBorder="1" applyAlignment="1">
      <alignment horizontal="center" wrapText="1"/>
    </xf>
    <xf numFmtId="3" fontId="12" fillId="0" borderId="13" xfId="0" applyNumberFormat="1" applyFont="1" applyFill="1" applyBorder="1" applyAlignment="1">
      <alignment horizontal="center" wrapText="1"/>
    </xf>
    <xf numFmtId="3" fontId="12" fillId="0" borderId="18" xfId="0" applyNumberFormat="1" applyFont="1" applyFill="1" applyBorder="1" applyAlignment="1">
      <alignment horizontal="center" wrapText="1"/>
    </xf>
    <xf numFmtId="0" fontId="12" fillId="0" borderId="45" xfId="0" applyFont="1" applyFill="1" applyBorder="1" applyAlignment="1">
      <alignment horizontal="center" wrapText="1"/>
    </xf>
    <xf numFmtId="0" fontId="12" fillId="0" borderId="27" xfId="0" applyFont="1" applyFill="1" applyBorder="1" applyAlignment="1">
      <alignment horizontal="center" wrapText="1"/>
    </xf>
    <xf numFmtId="0" fontId="13" fillId="0" borderId="13" xfId="0" applyFont="1" applyFill="1" applyBorder="1" applyAlignment="1">
      <alignment horizontal="center" vertical="top" wrapText="1"/>
    </xf>
    <xf numFmtId="1" fontId="13" fillId="0" borderId="13" xfId="0" applyNumberFormat="1" applyFont="1" applyFill="1" applyBorder="1" applyAlignment="1" applyProtection="1">
      <alignment horizontal="right" wrapText="1"/>
      <protection locked="0"/>
    </xf>
    <xf numFmtId="0" fontId="12" fillId="0" borderId="35" xfId="0" applyFont="1" applyFill="1" applyBorder="1" applyAlignment="1">
      <alignment horizontal="center" wrapText="1"/>
    </xf>
    <xf numFmtId="1" fontId="13" fillId="0" borderId="24" xfId="0" applyNumberFormat="1" applyFont="1" applyFill="1" applyBorder="1" applyAlignment="1" applyProtection="1">
      <alignment horizontal="right" wrapText="1"/>
      <protection locked="0"/>
    </xf>
    <xf numFmtId="41" fontId="13" fillId="0" borderId="30" xfId="0" applyNumberFormat="1" applyFont="1" applyFill="1" applyBorder="1" applyAlignment="1">
      <alignment horizontal="right" wrapText="1"/>
    </xf>
    <xf numFmtId="0" fontId="12" fillId="0" borderId="46" xfId="0" applyFont="1" applyFill="1" applyBorder="1" applyAlignment="1">
      <alignment wrapText="1"/>
    </xf>
    <xf numFmtId="0" fontId="13" fillId="0" borderId="36" xfId="0" applyFont="1" applyFill="1" applyBorder="1" applyAlignment="1">
      <alignment horizontal="center" wrapText="1"/>
    </xf>
    <xf numFmtId="0" fontId="13" fillId="0" borderId="45" xfId="0" applyFont="1" applyFill="1" applyBorder="1" applyAlignment="1">
      <alignment horizontal="center" vertical="top"/>
    </xf>
    <xf numFmtId="0" fontId="13" fillId="0" borderId="27" xfId="0" applyFont="1" applyFill="1" applyBorder="1" applyAlignment="1">
      <alignment horizontal="center" vertical="top"/>
    </xf>
    <xf numFmtId="0" fontId="12" fillId="0" borderId="13" xfId="0" applyFont="1" applyFill="1" applyBorder="1" applyAlignment="1">
      <alignment horizontal="left" vertical="top" wrapText="1"/>
    </xf>
    <xf numFmtId="3" fontId="13" fillId="0" borderId="13" xfId="0" applyNumberFormat="1" applyFont="1" applyFill="1" applyBorder="1" applyAlignment="1" applyProtection="1">
      <alignment horizontal="right" wrapText="1"/>
      <protection locked="0"/>
    </xf>
    <xf numFmtId="3" fontId="13" fillId="0" borderId="18" xfId="0" applyNumberFormat="1" applyFont="1" applyFill="1" applyBorder="1" applyAlignment="1">
      <alignment horizontal="right" wrapText="1"/>
    </xf>
    <xf numFmtId="4" fontId="13" fillId="0" borderId="13" xfId="0" applyNumberFormat="1" applyFont="1" applyFill="1" applyBorder="1" applyAlignment="1">
      <alignment horizontal="right" vertical="center" wrapText="1"/>
    </xf>
    <xf numFmtId="3" fontId="13" fillId="0" borderId="13" xfId="0" applyNumberFormat="1" applyFont="1" applyFill="1" applyBorder="1" applyAlignment="1" applyProtection="1">
      <alignment horizontal="right" vertical="center" wrapText="1"/>
      <protection locked="0"/>
    </xf>
    <xf numFmtId="3" fontId="13" fillId="0" borderId="18" xfId="0" applyNumberFormat="1" applyFont="1" applyFill="1" applyBorder="1" applyAlignment="1">
      <alignment horizontal="right" vertical="center" wrapText="1"/>
    </xf>
    <xf numFmtId="1" fontId="13" fillId="0" borderId="13" xfId="0" applyNumberFormat="1" applyFont="1" applyFill="1" applyBorder="1" applyAlignment="1" applyProtection="1">
      <alignment horizontal="left" wrapText="1"/>
      <protection locked="0"/>
    </xf>
    <xf numFmtId="41" fontId="12" fillId="0" borderId="14" xfId="0" applyNumberFormat="1" applyFont="1" applyFill="1" applyBorder="1" applyAlignment="1">
      <alignment vertical="center" wrapText="1"/>
    </xf>
    <xf numFmtId="0" fontId="13" fillId="0" borderId="13" xfId="0" applyFont="1" applyFill="1" applyBorder="1" applyAlignment="1">
      <alignment horizontal="left" vertical="top"/>
    </xf>
    <xf numFmtId="0" fontId="12" fillId="0" borderId="13" xfId="0" applyFont="1" applyFill="1" applyBorder="1" applyAlignment="1">
      <alignment horizontal="left" vertical="top"/>
    </xf>
    <xf numFmtId="4" fontId="12" fillId="0" borderId="13" xfId="0" applyNumberFormat="1" applyFont="1" applyFill="1" applyBorder="1" applyAlignment="1">
      <alignment horizontal="right" vertical="top"/>
    </xf>
    <xf numFmtId="3" fontId="12" fillId="0" borderId="13" xfId="0" applyNumberFormat="1" applyFont="1" applyFill="1" applyBorder="1" applyAlignment="1">
      <alignment horizontal="right" vertical="top"/>
    </xf>
    <xf numFmtId="3" fontId="12" fillId="0" borderId="18" xfId="0" applyNumberFormat="1" applyFont="1" applyFill="1" applyBorder="1" applyAlignment="1">
      <alignment horizontal="right" vertical="top"/>
    </xf>
    <xf numFmtId="4" fontId="13" fillId="0" borderId="13" xfId="0" applyNumberFormat="1" applyFont="1" applyFill="1" applyBorder="1" applyAlignment="1">
      <alignment wrapText="1"/>
    </xf>
    <xf numFmtId="4" fontId="13" fillId="0" borderId="24" xfId="0" applyNumberFormat="1" applyFont="1" applyFill="1" applyBorder="1" applyAlignment="1">
      <alignment wrapText="1"/>
    </xf>
    <xf numFmtId="0" fontId="12" fillId="0" borderId="45" xfId="0" applyFont="1" applyFill="1" applyBorder="1" applyAlignment="1">
      <alignment horizontal="center" vertical="top"/>
    </xf>
    <xf numFmtId="0" fontId="13" fillId="0" borderId="47" xfId="0" applyFont="1" applyFill="1" applyBorder="1" applyAlignment="1">
      <alignment horizontal="center" vertical="top"/>
    </xf>
    <xf numFmtId="3" fontId="13" fillId="0" borderId="44" xfId="0" applyNumberFormat="1" applyFont="1" applyFill="1" applyBorder="1" applyAlignment="1">
      <alignment horizontal="right"/>
    </xf>
    <xf numFmtId="0" fontId="12" fillId="0" borderId="22" xfId="0" applyFont="1" applyFill="1" applyBorder="1" applyAlignment="1">
      <alignment horizontal="center" vertical="top"/>
    </xf>
    <xf numFmtId="2" fontId="12" fillId="0" borderId="48" xfId="0" applyNumberFormat="1" applyFont="1" applyFill="1" applyBorder="1" applyAlignment="1">
      <alignment horizontal="left"/>
    </xf>
    <xf numFmtId="4" fontId="12" fillId="0" borderId="48" xfId="0" applyNumberFormat="1" applyFont="1" applyFill="1" applyBorder="1" applyAlignment="1">
      <alignment horizontal="left"/>
    </xf>
    <xf numFmtId="2" fontId="12" fillId="0" borderId="23" xfId="0" applyNumberFormat="1" applyFont="1" applyFill="1" applyBorder="1" applyAlignment="1">
      <alignment horizontal="left"/>
    </xf>
    <xf numFmtId="41" fontId="13" fillId="0" borderId="29" xfId="0" applyNumberFormat="1" applyFont="1" applyFill="1" applyBorder="1" applyAlignment="1">
      <alignment horizontal="right"/>
    </xf>
    <xf numFmtId="0" fontId="12" fillId="0" borderId="12" xfId="0" applyFont="1" applyFill="1" applyBorder="1" applyAlignment="1">
      <alignment horizontal="center" vertical="top"/>
    </xf>
    <xf numFmtId="2" fontId="12" fillId="0" borderId="40" xfId="0" applyNumberFormat="1" applyFont="1" applyFill="1" applyBorder="1" applyAlignment="1">
      <alignment horizontal="left"/>
    </xf>
    <xf numFmtId="4" fontId="12" fillId="0" borderId="40" xfId="0" applyNumberFormat="1" applyFont="1" applyFill="1" applyBorder="1" applyAlignment="1">
      <alignment horizontal="right"/>
    </xf>
    <xf numFmtId="3" fontId="12" fillId="0" borderId="17" xfId="0" applyNumberFormat="1" applyFont="1" applyFill="1" applyBorder="1" applyAlignment="1">
      <alignment horizontal="right"/>
    </xf>
    <xf numFmtId="41" fontId="12" fillId="0" borderId="18" xfId="0" applyNumberFormat="1" applyFont="1" applyFill="1" applyBorder="1" applyAlignment="1">
      <alignment horizontal="right"/>
    </xf>
    <xf numFmtId="2" fontId="13" fillId="0" borderId="12" xfId="0" applyNumberFormat="1" applyFont="1" applyFill="1" applyBorder="1" applyAlignment="1">
      <alignment/>
    </xf>
    <xf numFmtId="2" fontId="13" fillId="0" borderId="13" xfId="0" applyNumberFormat="1" applyFont="1" applyFill="1" applyBorder="1" applyAlignment="1">
      <alignment vertical="top"/>
    </xf>
    <xf numFmtId="0" fontId="13" fillId="0" borderId="12" xfId="0" applyFont="1" applyFill="1" applyBorder="1" applyAlignment="1">
      <alignment/>
    </xf>
    <xf numFmtId="0" fontId="13" fillId="0" borderId="13" xfId="0" applyFont="1" applyFill="1" applyBorder="1" applyAlignment="1">
      <alignment vertical="top"/>
    </xf>
    <xf numFmtId="41" fontId="38" fillId="0" borderId="18" xfId="56" applyNumberFormat="1" applyFont="1" applyFill="1" applyBorder="1" applyAlignment="1">
      <alignment horizontal="right"/>
    </xf>
    <xf numFmtId="0" fontId="13" fillId="0" borderId="35" xfId="0" applyFont="1" applyFill="1" applyBorder="1" applyAlignment="1">
      <alignment horizontal="center" vertical="top"/>
    </xf>
    <xf numFmtId="0" fontId="13" fillId="0" borderId="49" xfId="0" applyFont="1" applyFill="1" applyBorder="1" applyAlignment="1">
      <alignment horizontal="center" vertical="top"/>
    </xf>
    <xf numFmtId="41" fontId="12" fillId="0" borderId="50" xfId="0" applyNumberFormat="1" applyFont="1" applyFill="1" applyBorder="1" applyAlignment="1">
      <alignment horizontal="right"/>
    </xf>
    <xf numFmtId="0" fontId="12" fillId="0" borderId="0" xfId="0" applyFont="1" applyFill="1" applyAlignment="1">
      <alignment horizontal="center" vertical="top"/>
    </xf>
    <xf numFmtId="0" fontId="12" fillId="0" borderId="0" xfId="0" applyFont="1" applyFill="1" applyAlignment="1">
      <alignment horizontal="center"/>
    </xf>
    <xf numFmtId="4" fontId="12" fillId="0" borderId="0" xfId="0" applyNumberFormat="1" applyFont="1" applyFill="1" applyAlignment="1">
      <alignment horizontal="right"/>
    </xf>
    <xf numFmtId="3" fontId="12" fillId="0" borderId="0" xfId="0" applyNumberFormat="1" applyFont="1" applyFill="1" applyAlignment="1">
      <alignment horizontal="right"/>
    </xf>
    <xf numFmtId="0" fontId="12" fillId="0" borderId="51" xfId="0" applyFont="1" applyFill="1" applyBorder="1" applyAlignment="1">
      <alignment horizontal="center"/>
    </xf>
    <xf numFmtId="2" fontId="12" fillId="0" borderId="52" xfId="0" applyNumberFormat="1" applyFont="1" applyFill="1" applyBorder="1" applyAlignment="1">
      <alignment horizontal="left"/>
    </xf>
    <xf numFmtId="41" fontId="12" fillId="0" borderId="53" xfId="0" applyNumberFormat="1" applyFont="1" applyFill="1" applyBorder="1" applyAlignment="1">
      <alignment horizontal="right"/>
    </xf>
    <xf numFmtId="0" fontId="12" fillId="0" borderId="0" xfId="0" applyFont="1" applyFill="1" applyBorder="1" applyAlignment="1">
      <alignment horizontal="center"/>
    </xf>
    <xf numFmtId="0" fontId="12" fillId="0" borderId="0" xfId="0" applyFont="1" applyFill="1" applyBorder="1" applyAlignment="1">
      <alignment horizontal="left"/>
    </xf>
    <xf numFmtId="4" fontId="12" fillId="0" borderId="0" xfId="0" applyNumberFormat="1" applyFont="1" applyFill="1" applyBorder="1" applyAlignment="1">
      <alignment horizontal="left"/>
    </xf>
    <xf numFmtId="41" fontId="12" fillId="0" borderId="0" xfId="0" applyNumberFormat="1" applyFont="1" applyFill="1" applyBorder="1" applyAlignment="1">
      <alignment horizontal="right"/>
    </xf>
    <xf numFmtId="0" fontId="13" fillId="0" borderId="0" xfId="0" applyFont="1" applyFill="1" applyAlignment="1">
      <alignment horizontal="center" vertical="top"/>
    </xf>
    <xf numFmtId="0" fontId="13" fillId="0" borderId="0" xfId="0" applyFont="1" applyFill="1" applyAlignment="1">
      <alignment horizontal="center"/>
    </xf>
    <xf numFmtId="3" fontId="13" fillId="0" borderId="0" xfId="0" applyNumberFormat="1" applyFont="1" applyFill="1" applyAlignment="1">
      <alignment horizontal="right"/>
    </xf>
    <xf numFmtId="0" fontId="13" fillId="0" borderId="0" xfId="0" applyFont="1" applyFill="1" applyAlignment="1">
      <alignment horizontal="left" vertical="top"/>
    </xf>
    <xf numFmtId="0" fontId="13" fillId="0" borderId="42" xfId="0" applyFont="1" applyFill="1" applyBorder="1" applyAlignment="1">
      <alignment horizontal="center" vertical="top" wrapText="1"/>
    </xf>
    <xf numFmtId="3" fontId="13" fillId="0" borderId="0" xfId="0" applyNumberFormat="1" applyFont="1" applyFill="1" applyBorder="1" applyAlignment="1">
      <alignment horizontal="left" vertical="top" wrapText="1"/>
    </xf>
    <xf numFmtId="0" fontId="12" fillId="0" borderId="45" xfId="0" applyFont="1" applyFill="1" applyBorder="1" applyAlignment="1">
      <alignment horizontal="center" vertical="center" wrapText="1"/>
    </xf>
    <xf numFmtId="4" fontId="12" fillId="0" borderId="27" xfId="0" applyNumberFormat="1" applyFont="1" applyFill="1" applyBorder="1" applyAlignment="1">
      <alignment horizontal="center" vertical="center"/>
    </xf>
    <xf numFmtId="0" fontId="12" fillId="0" borderId="22" xfId="0" applyFont="1" applyFill="1" applyBorder="1" applyAlignment="1">
      <alignment horizontal="center" wrapText="1"/>
    </xf>
    <xf numFmtId="0" fontId="12" fillId="0" borderId="28" xfId="0" applyFont="1" applyFill="1" applyBorder="1" applyAlignment="1">
      <alignment horizontal="center" wrapText="1"/>
    </xf>
    <xf numFmtId="0" fontId="14" fillId="0" borderId="40" xfId="0" applyFont="1" applyFill="1" applyBorder="1" applyAlignment="1">
      <alignment horizontal="center" wrapText="1"/>
    </xf>
    <xf numFmtId="3" fontId="14" fillId="0" borderId="40" xfId="0" applyNumberFormat="1" applyFont="1" applyFill="1" applyBorder="1" applyAlignment="1">
      <alignment horizontal="right" wrapText="1"/>
    </xf>
    <xf numFmtId="3" fontId="15" fillId="0" borderId="13" xfId="0" applyNumberFormat="1" applyFont="1" applyFill="1" applyBorder="1" applyAlignment="1" applyProtection="1">
      <alignment horizontal="right" wrapText="1"/>
      <protection locked="0"/>
    </xf>
    <xf numFmtId="0" fontId="13" fillId="0" borderId="13" xfId="0" applyFont="1" applyFill="1" applyBorder="1" applyAlignment="1">
      <alignment wrapText="1"/>
    </xf>
    <xf numFmtId="3" fontId="13" fillId="0" borderId="13" xfId="0" applyNumberFormat="1" applyFont="1" applyFill="1" applyBorder="1" applyAlignment="1">
      <alignment wrapText="1"/>
    </xf>
    <xf numFmtId="0" fontId="12" fillId="0" borderId="45" xfId="0" applyFont="1" applyFill="1" applyBorder="1" applyAlignment="1">
      <alignment horizontal="center" vertical="top" wrapText="1"/>
    </xf>
    <xf numFmtId="0" fontId="13" fillId="0" borderId="47" xfId="0" applyFont="1" applyFill="1" applyBorder="1" applyAlignment="1">
      <alignment horizontal="center" vertical="top" wrapText="1"/>
    </xf>
    <xf numFmtId="0" fontId="12" fillId="0" borderId="12" xfId="0" applyFont="1" applyFill="1" applyBorder="1" applyAlignment="1">
      <alignment horizontal="center" vertical="top" wrapText="1"/>
    </xf>
    <xf numFmtId="2" fontId="13" fillId="0" borderId="12" xfId="0" applyNumberFormat="1" applyFont="1" applyFill="1" applyBorder="1" applyAlignment="1">
      <alignment wrapText="1"/>
    </xf>
    <xf numFmtId="0" fontId="13" fillId="0" borderId="15" xfId="0" applyFont="1" applyFill="1" applyBorder="1" applyAlignment="1">
      <alignment wrapText="1"/>
    </xf>
    <xf numFmtId="0" fontId="13" fillId="0" borderId="20"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2" fillId="0" borderId="0" xfId="0" applyFont="1" applyFill="1" applyAlignment="1">
      <alignment horizontal="center" vertical="top" wrapText="1"/>
    </xf>
    <xf numFmtId="0" fontId="12" fillId="0" borderId="0" xfId="0" applyFont="1" applyFill="1" applyAlignment="1">
      <alignment horizontal="left" vertical="top" wrapText="1"/>
    </xf>
    <xf numFmtId="0" fontId="12" fillId="0" borderId="0" xfId="0" applyFont="1" applyFill="1" applyAlignment="1">
      <alignment horizontal="center" wrapText="1"/>
    </xf>
    <xf numFmtId="3" fontId="12" fillId="0" borderId="0" xfId="0" applyNumberFormat="1" applyFont="1" applyFill="1" applyAlignment="1">
      <alignment wrapText="1"/>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xf>
    <xf numFmtId="3"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top" wrapText="1"/>
    </xf>
    <xf numFmtId="0" fontId="13" fillId="0" borderId="0" xfId="0" applyFont="1" applyFill="1" applyAlignment="1">
      <alignment horizontal="center" vertical="top" wrapText="1"/>
    </xf>
    <xf numFmtId="0" fontId="13" fillId="0" borderId="0" xfId="0" applyFont="1" applyFill="1" applyAlignment="1">
      <alignment horizontal="center" wrapText="1"/>
    </xf>
    <xf numFmtId="3" fontId="13" fillId="0" borderId="0" xfId="0" applyNumberFormat="1" applyFont="1" applyFill="1" applyAlignment="1">
      <alignment wrapText="1"/>
    </xf>
    <xf numFmtId="0" fontId="13" fillId="0" borderId="0" xfId="0" applyFont="1" applyFill="1" applyAlignment="1">
      <alignment horizontal="left" vertical="top" wrapText="1"/>
    </xf>
    <xf numFmtId="41" fontId="13" fillId="0" borderId="42" xfId="0" applyNumberFormat="1" applyFont="1" applyFill="1" applyBorder="1" applyAlignment="1">
      <alignment horizontal="left" vertical="top" wrapText="1"/>
    </xf>
    <xf numFmtId="41" fontId="12" fillId="0" borderId="29" xfId="0" applyNumberFormat="1" applyFont="1" applyFill="1" applyBorder="1" applyAlignment="1">
      <alignment horizontal="center" vertical="center" wrapText="1"/>
    </xf>
    <xf numFmtId="41" fontId="12" fillId="0" borderId="18" xfId="0" applyNumberFormat="1" applyFont="1" applyFill="1" applyBorder="1" applyAlignment="1">
      <alignment horizontal="center" wrapText="1"/>
    </xf>
    <xf numFmtId="41" fontId="12" fillId="0" borderId="41" xfId="0" applyNumberFormat="1" applyFont="1" applyFill="1" applyBorder="1" applyAlignment="1">
      <alignment wrapText="1"/>
    </xf>
    <xf numFmtId="41" fontId="13" fillId="0" borderId="44" xfId="0" applyNumberFormat="1" applyFont="1" applyFill="1" applyBorder="1" applyAlignment="1">
      <alignment wrapText="1"/>
    </xf>
    <xf numFmtId="41" fontId="12" fillId="0" borderId="18" xfId="0" applyNumberFormat="1" applyFont="1" applyFill="1" applyBorder="1" applyAlignment="1">
      <alignment wrapText="1"/>
    </xf>
    <xf numFmtId="41" fontId="12" fillId="0" borderId="30" xfId="0" applyNumberFormat="1" applyFont="1" applyFill="1" applyBorder="1" applyAlignment="1">
      <alignment wrapText="1"/>
    </xf>
    <xf numFmtId="41" fontId="12" fillId="0" borderId="54" xfId="0" applyNumberFormat="1" applyFont="1" applyFill="1" applyBorder="1" applyAlignment="1">
      <alignment wrapText="1"/>
    </xf>
    <xf numFmtId="41" fontId="12" fillId="0" borderId="0" xfId="0" applyNumberFormat="1" applyFont="1" applyFill="1" applyBorder="1" applyAlignment="1">
      <alignment wrapText="1"/>
    </xf>
    <xf numFmtId="41" fontId="12" fillId="0" borderId="18" xfId="0" applyNumberFormat="1" applyFont="1" applyFill="1" applyBorder="1" applyAlignment="1">
      <alignment horizontal="center" vertical="center" wrapText="1"/>
    </xf>
    <xf numFmtId="41" fontId="12" fillId="0" borderId="42" xfId="0" applyNumberFormat="1" applyFont="1" applyFill="1" applyBorder="1" applyAlignment="1">
      <alignment wrapText="1"/>
    </xf>
    <xf numFmtId="41" fontId="12" fillId="0" borderId="55" xfId="0" applyNumberFormat="1" applyFont="1" applyFill="1" applyBorder="1" applyAlignment="1">
      <alignment wrapText="1"/>
    </xf>
    <xf numFmtId="41" fontId="13" fillId="0" borderId="0" xfId="0" applyNumberFormat="1" applyFont="1" applyFill="1" applyBorder="1" applyAlignment="1">
      <alignment wrapText="1"/>
    </xf>
    <xf numFmtId="41" fontId="13" fillId="0" borderId="0" xfId="0" applyNumberFormat="1" applyFont="1" applyFill="1" applyAlignment="1">
      <alignment wrapText="1"/>
    </xf>
    <xf numFmtId="0" fontId="14" fillId="0" borderId="22" xfId="0" applyFont="1" applyFill="1" applyBorder="1" applyAlignment="1">
      <alignment horizontal="center" vertical="center" wrapText="1"/>
    </xf>
    <xf numFmtId="0" fontId="14" fillId="0" borderId="28" xfId="0" applyFont="1" applyFill="1" applyBorder="1" applyAlignment="1">
      <alignment horizontal="center" vertical="center" wrapText="1"/>
    </xf>
    <xf numFmtId="1" fontId="15" fillId="0" borderId="56"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wrapText="1"/>
    </xf>
    <xf numFmtId="4" fontId="15" fillId="0" borderId="0" xfId="0" applyNumberFormat="1" applyFont="1" applyFill="1" applyBorder="1" applyAlignment="1">
      <alignment horizontal="right" wrapText="1"/>
    </xf>
    <xf numFmtId="3" fontId="15" fillId="0" borderId="42" xfId="0" applyNumberFormat="1" applyFont="1" applyFill="1" applyBorder="1" applyAlignment="1">
      <alignment horizontal="left" vertical="top" wrapText="1"/>
    </xf>
    <xf numFmtId="41" fontId="15" fillId="0" borderId="0" xfId="0" applyNumberFormat="1" applyFont="1" applyFill="1" applyBorder="1" applyAlignment="1">
      <alignment horizontal="right" wrapText="1"/>
    </xf>
    <xf numFmtId="0" fontId="14" fillId="0" borderId="45" xfId="0" applyFont="1" applyFill="1" applyBorder="1" applyAlignment="1">
      <alignment horizontal="center" vertical="center" wrapText="1"/>
    </xf>
    <xf numFmtId="4" fontId="14" fillId="0" borderId="27" xfId="0" applyNumberFormat="1" applyFont="1" applyFill="1" applyBorder="1" applyAlignment="1">
      <alignment horizontal="center" vertical="center"/>
    </xf>
    <xf numFmtId="3" fontId="14" fillId="0" borderId="28" xfId="0" applyNumberFormat="1" applyFont="1" applyFill="1" applyBorder="1" applyAlignment="1">
      <alignment horizontal="center" vertical="center" wrapText="1"/>
    </xf>
    <xf numFmtId="41" fontId="14" fillId="0" borderId="44" xfId="0" applyNumberFormat="1" applyFont="1" applyFill="1" applyBorder="1" applyAlignment="1">
      <alignment horizontal="center" vertical="center" wrapText="1"/>
    </xf>
    <xf numFmtId="1" fontId="12" fillId="0" borderId="13" xfId="0" applyNumberFormat="1" applyFont="1" applyFill="1" applyBorder="1" applyAlignment="1">
      <alignment horizontal="center" wrapText="1"/>
    </xf>
    <xf numFmtId="3" fontId="12" fillId="33" borderId="13" xfId="0" applyNumberFormat="1" applyFont="1" applyFill="1" applyBorder="1" applyAlignment="1">
      <alignment horizontal="center" wrapText="1"/>
    </xf>
    <xf numFmtId="3" fontId="12" fillId="33" borderId="18" xfId="0" applyNumberFormat="1" applyFont="1" applyFill="1" applyBorder="1" applyAlignment="1">
      <alignment horizontal="center" wrapText="1"/>
    </xf>
    <xf numFmtId="0" fontId="12" fillId="0" borderId="40" xfId="0" applyFont="1" applyFill="1" applyBorder="1" applyAlignment="1">
      <alignment horizontal="center" wrapText="1"/>
    </xf>
    <xf numFmtId="4" fontId="12" fillId="0" borderId="40" xfId="0" applyNumberFormat="1" applyFont="1" applyFill="1" applyBorder="1" applyAlignment="1">
      <alignment horizontal="right" wrapText="1"/>
    </xf>
    <xf numFmtId="3" fontId="12" fillId="33" borderId="40" xfId="0" applyNumberFormat="1" applyFont="1" applyFill="1" applyBorder="1" applyAlignment="1">
      <alignment horizontal="right" wrapText="1"/>
    </xf>
    <xf numFmtId="41" fontId="12" fillId="0" borderId="41" xfId="0" applyNumberFormat="1" applyFont="1" applyFill="1" applyBorder="1" applyAlignment="1">
      <alignment horizontal="right" wrapText="1"/>
    </xf>
    <xf numFmtId="3" fontId="13" fillId="33" borderId="13" xfId="0" applyNumberFormat="1" applyFont="1" applyFill="1" applyBorder="1" applyAlignment="1" applyProtection="1">
      <alignment horizontal="right" wrapText="1"/>
      <protection locked="0"/>
    </xf>
    <xf numFmtId="0" fontId="12" fillId="0" borderId="15" xfId="0" applyFont="1" applyFill="1" applyBorder="1" applyAlignment="1">
      <alignment horizontal="center" wrapText="1"/>
    </xf>
    <xf numFmtId="3" fontId="13" fillId="33" borderId="24" xfId="0" applyNumberFormat="1" applyFont="1" applyFill="1" applyBorder="1" applyAlignment="1" applyProtection="1">
      <alignment horizontal="right" wrapText="1"/>
      <protection locked="0"/>
    </xf>
    <xf numFmtId="0" fontId="14" fillId="0" borderId="48" xfId="0" applyFont="1" applyFill="1" applyBorder="1" applyAlignment="1">
      <alignment horizontal="left" vertical="top"/>
    </xf>
    <xf numFmtId="0" fontId="14" fillId="0" borderId="57" xfId="0" applyFont="1" applyFill="1" applyBorder="1" applyAlignment="1">
      <alignment horizontal="left" vertical="top"/>
    </xf>
    <xf numFmtId="3" fontId="15" fillId="0" borderId="13" xfId="0" applyNumberFormat="1" applyFont="1" applyFill="1" applyBorder="1" applyAlignment="1" applyProtection="1">
      <alignment horizontal="right"/>
      <protection locked="0"/>
    </xf>
    <xf numFmtId="41" fontId="15" fillId="0" borderId="18" xfId="0" applyNumberFormat="1" applyFont="1" applyFill="1" applyBorder="1" applyAlignment="1">
      <alignment horizontal="right" wrapText="1"/>
    </xf>
    <xf numFmtId="0" fontId="15" fillId="0" borderId="24" xfId="0" applyFont="1" applyFill="1" applyBorder="1" applyAlignment="1">
      <alignment horizontal="center"/>
    </xf>
    <xf numFmtId="3" fontId="15" fillId="0" borderId="24" xfId="0" applyNumberFormat="1" applyFont="1" applyFill="1" applyBorder="1" applyAlignment="1" applyProtection="1">
      <alignment horizontal="right"/>
      <protection locked="0"/>
    </xf>
    <xf numFmtId="0" fontId="15" fillId="0" borderId="13" xfId="0" applyFont="1" applyFill="1" applyBorder="1" applyAlignment="1">
      <alignment horizontal="left" vertical="top" wrapText="1" shrinkToFit="1"/>
    </xf>
    <xf numFmtId="3" fontId="15" fillId="0" borderId="13" xfId="0" applyNumberFormat="1" applyFont="1" applyFill="1" applyBorder="1" applyAlignment="1">
      <alignment horizontal="right" vertical="top"/>
    </xf>
    <xf numFmtId="41" fontId="15" fillId="0" borderId="18" xfId="0" applyNumberFormat="1" applyFont="1" applyFill="1" applyBorder="1" applyAlignment="1">
      <alignment horizontal="right"/>
    </xf>
    <xf numFmtId="0" fontId="15" fillId="0" borderId="28" xfId="0" applyFont="1" applyFill="1" applyBorder="1" applyAlignment="1">
      <alignment horizontal="left" vertical="top" wrapText="1" shrinkToFit="1"/>
    </xf>
    <xf numFmtId="41" fontId="15" fillId="0" borderId="57" xfId="0" applyNumberFormat="1" applyFont="1" applyFill="1" applyBorder="1" applyAlignment="1">
      <alignment horizontal="right"/>
    </xf>
    <xf numFmtId="41" fontId="15" fillId="0" borderId="30" xfId="0" applyNumberFormat="1" applyFont="1" applyFill="1" applyBorder="1" applyAlignment="1">
      <alignment horizontal="right" wrapText="1"/>
    </xf>
    <xf numFmtId="4" fontId="15" fillId="0" borderId="24" xfId="0" applyNumberFormat="1" applyFont="1" applyFill="1" applyBorder="1" applyAlignment="1">
      <alignment horizontal="right"/>
    </xf>
    <xf numFmtId="3" fontId="15" fillId="0" borderId="24" xfId="0" applyNumberFormat="1" applyFont="1" applyFill="1" applyBorder="1" applyAlignment="1" applyProtection="1">
      <alignment/>
      <protection locked="0"/>
    </xf>
    <xf numFmtId="0" fontId="14" fillId="0" borderId="58" xfId="0" applyFont="1" applyFill="1" applyBorder="1" applyAlignment="1">
      <alignment horizontal="left" vertical="center" wrapText="1"/>
    </xf>
    <xf numFmtId="4" fontId="15" fillId="0" borderId="48" xfId="0" applyNumberFormat="1" applyFont="1" applyFill="1" applyBorder="1" applyAlignment="1">
      <alignment horizontal="right"/>
    </xf>
    <xf numFmtId="3" fontId="14" fillId="0" borderId="13" xfId="0" applyNumberFormat="1" applyFont="1" applyFill="1" applyBorder="1" applyAlignment="1">
      <alignment horizontal="left" vertical="top"/>
    </xf>
    <xf numFmtId="41" fontId="14" fillId="0" borderId="57" xfId="0" applyNumberFormat="1" applyFont="1" applyFill="1" applyBorder="1" applyAlignment="1">
      <alignment horizontal="right"/>
    </xf>
    <xf numFmtId="0" fontId="15" fillId="0" borderId="17" xfId="0" applyFont="1" applyBorder="1" applyAlignment="1">
      <alignment horizontal="center" vertical="center" wrapText="1"/>
    </xf>
    <xf numFmtId="0" fontId="15" fillId="0" borderId="13" xfId="0" applyFont="1" applyBorder="1" applyAlignment="1">
      <alignment horizontal="center" vertical="center" wrapText="1"/>
    </xf>
    <xf numFmtId="3" fontId="15" fillId="0" borderId="13" xfId="0" applyNumberFormat="1" applyFont="1" applyBorder="1" applyAlignment="1">
      <alignment horizontal="center" wrapText="1"/>
    </xf>
    <xf numFmtId="4" fontId="15" fillId="0" borderId="13" xfId="0" applyNumberFormat="1" applyFont="1" applyBorder="1" applyAlignment="1">
      <alignment horizontal="right" wrapText="1"/>
    </xf>
    <xf numFmtId="3" fontId="15" fillId="0" borderId="13" xfId="0" applyNumberFormat="1" applyFont="1" applyBorder="1" applyAlignment="1">
      <alignment horizontal="right"/>
    </xf>
    <xf numFmtId="41" fontId="15" fillId="0" borderId="18" xfId="0" applyNumberFormat="1" applyFont="1" applyBorder="1" applyAlignment="1">
      <alignment horizontal="right"/>
    </xf>
    <xf numFmtId="3" fontId="15" fillId="0" borderId="13" xfId="0" applyNumberFormat="1" applyFont="1" applyBorder="1" applyAlignment="1">
      <alignment horizontal="right" vertical="center" wrapText="1"/>
    </xf>
    <xf numFmtId="0" fontId="15" fillId="0" borderId="13" xfId="0" applyFont="1" applyFill="1" applyBorder="1" applyAlignment="1">
      <alignment horizontal="center" vertical="top"/>
    </xf>
    <xf numFmtId="0" fontId="14" fillId="0" borderId="13" xfId="0" applyFont="1" applyFill="1" applyBorder="1" applyAlignment="1">
      <alignment horizontal="center"/>
    </xf>
    <xf numFmtId="4" fontId="14" fillId="0" borderId="13" xfId="0" applyNumberFormat="1" applyFont="1" applyFill="1" applyBorder="1" applyAlignment="1">
      <alignment horizontal="right"/>
    </xf>
    <xf numFmtId="41" fontId="14" fillId="0" borderId="18" xfId="0" applyNumberFormat="1" applyFont="1" applyFill="1" applyBorder="1" applyAlignment="1">
      <alignment horizontal="right"/>
    </xf>
    <xf numFmtId="0" fontId="15" fillId="0" borderId="17" xfId="0" applyFont="1" applyBorder="1" applyAlignment="1">
      <alignment horizontal="center" vertical="center"/>
    </xf>
    <xf numFmtId="0" fontId="15" fillId="0" borderId="13" xfId="0" applyFont="1" applyBorder="1" applyAlignment="1">
      <alignment horizontal="center" wrapText="1"/>
    </xf>
    <xf numFmtId="4" fontId="15" fillId="0" borderId="13" xfId="0" applyNumberFormat="1" applyFont="1" applyBorder="1" applyAlignment="1">
      <alignment horizontal="right"/>
    </xf>
    <xf numFmtId="41" fontId="15" fillId="0" borderId="18" xfId="0" applyNumberFormat="1" applyFont="1" applyBorder="1" applyAlignment="1">
      <alignment horizontal="right" wrapText="1"/>
    </xf>
    <xf numFmtId="3" fontId="15" fillId="0" borderId="13" xfId="0" applyNumberFormat="1" applyFont="1" applyFill="1" applyBorder="1" applyAlignment="1">
      <alignment horizontal="right" vertical="center" wrapText="1"/>
    </xf>
    <xf numFmtId="41" fontId="15" fillId="0" borderId="26" xfId="0" applyNumberFormat="1" applyFont="1" applyBorder="1" applyAlignment="1">
      <alignment horizontal="right"/>
    </xf>
    <xf numFmtId="0" fontId="15" fillId="0" borderId="26" xfId="0" applyFont="1" applyBorder="1" applyAlignment="1">
      <alignment horizontal="center" vertical="center" wrapText="1"/>
    </xf>
    <xf numFmtId="0" fontId="14" fillId="0" borderId="26" xfId="0" applyFont="1" applyBorder="1" applyAlignment="1">
      <alignment horizontal="left" vertical="center" wrapText="1"/>
    </xf>
    <xf numFmtId="3" fontId="15" fillId="0" borderId="40" xfId="0" applyNumberFormat="1" applyFont="1" applyBorder="1" applyAlignment="1">
      <alignment horizontal="center" wrapText="1"/>
    </xf>
    <xf numFmtId="4" fontId="15" fillId="0" borderId="40" xfId="0" applyNumberFormat="1" applyFont="1" applyBorder="1" applyAlignment="1">
      <alignment horizontal="right" wrapText="1"/>
    </xf>
    <xf numFmtId="3" fontId="15" fillId="0" borderId="17" xfId="0" applyNumberFormat="1" applyFont="1" applyFill="1" applyBorder="1" applyAlignment="1">
      <alignment horizontal="right" vertical="center" wrapText="1"/>
    </xf>
    <xf numFmtId="0" fontId="15" fillId="0" borderId="26" xfId="0" applyFont="1" applyFill="1" applyBorder="1" applyAlignment="1">
      <alignment horizontal="center" vertical="top"/>
    </xf>
    <xf numFmtId="41" fontId="14" fillId="0" borderId="18" xfId="0" applyNumberFormat="1" applyFont="1" applyFill="1" applyBorder="1" applyAlignment="1">
      <alignment horizontal="right" wrapText="1"/>
    </xf>
    <xf numFmtId="41" fontId="14" fillId="0" borderId="14" xfId="0" applyNumberFormat="1" applyFont="1" applyFill="1" applyBorder="1" applyAlignment="1">
      <alignment horizontal="right" wrapText="1"/>
    </xf>
    <xf numFmtId="0" fontId="12" fillId="0" borderId="47" xfId="0" applyFont="1" applyFill="1" applyBorder="1" applyAlignment="1">
      <alignment horizontal="center" vertical="top"/>
    </xf>
    <xf numFmtId="41" fontId="13" fillId="0" borderId="59" xfId="0" applyNumberFormat="1" applyFont="1" applyFill="1" applyBorder="1" applyAlignment="1">
      <alignment horizontal="right"/>
    </xf>
    <xf numFmtId="0" fontId="12" fillId="0" borderId="23" xfId="0" applyFont="1" applyFill="1" applyBorder="1" applyAlignment="1">
      <alignment horizontal="center" vertical="top"/>
    </xf>
    <xf numFmtId="2" fontId="12" fillId="0" borderId="40" xfId="0" applyNumberFormat="1" applyFont="1" applyFill="1" applyBorder="1" applyAlignment="1">
      <alignment horizontal="center"/>
    </xf>
    <xf numFmtId="3" fontId="12" fillId="0" borderId="40" xfId="0" applyNumberFormat="1" applyFont="1" applyFill="1" applyBorder="1" applyAlignment="1">
      <alignment horizontal="left"/>
    </xf>
    <xf numFmtId="41" fontId="12" fillId="0" borderId="60" xfId="0" applyNumberFormat="1" applyFont="1" applyFill="1" applyBorder="1" applyAlignment="1">
      <alignment horizontal="right"/>
    </xf>
    <xf numFmtId="0" fontId="12" fillId="0" borderId="17" xfId="0" applyFont="1" applyFill="1" applyBorder="1" applyAlignment="1">
      <alignment horizontal="center" vertical="top"/>
    </xf>
    <xf numFmtId="41" fontId="12" fillId="0" borderId="61" xfId="0" applyNumberFormat="1" applyFont="1" applyFill="1" applyBorder="1" applyAlignment="1">
      <alignment horizontal="right"/>
    </xf>
    <xf numFmtId="2" fontId="13" fillId="0" borderId="17" xfId="0" applyNumberFormat="1" applyFont="1" applyFill="1" applyBorder="1" applyAlignment="1">
      <alignment/>
    </xf>
    <xf numFmtId="0" fontId="13" fillId="0" borderId="17" xfId="0" applyFont="1" applyFill="1" applyBorder="1" applyAlignment="1">
      <alignment/>
    </xf>
    <xf numFmtId="3" fontId="12" fillId="0" borderId="0" xfId="0" applyNumberFormat="1" applyFont="1" applyFill="1" applyAlignment="1">
      <alignment/>
    </xf>
    <xf numFmtId="41" fontId="12" fillId="0" borderId="0" xfId="0" applyNumberFormat="1" applyFont="1" applyFill="1" applyAlignment="1">
      <alignment horizontal="right"/>
    </xf>
    <xf numFmtId="0" fontId="16" fillId="0" borderId="0" xfId="0" applyFont="1" applyFill="1" applyAlignment="1">
      <alignment horizontal="center" vertical="top"/>
    </xf>
    <xf numFmtId="0" fontId="16" fillId="0" borderId="0" xfId="0" applyFont="1" applyFill="1" applyAlignment="1">
      <alignment horizontal="center"/>
    </xf>
    <xf numFmtId="4" fontId="19" fillId="0" borderId="0" xfId="0" applyNumberFormat="1" applyFont="1" applyFill="1" applyAlignment="1">
      <alignment horizontal="right"/>
    </xf>
    <xf numFmtId="3" fontId="16" fillId="0" borderId="0" xfId="0" applyNumberFormat="1" applyFont="1" applyFill="1" applyAlignment="1">
      <alignment/>
    </xf>
    <xf numFmtId="41" fontId="16" fillId="0" borderId="0" xfId="0" applyNumberFormat="1" applyFont="1" applyFill="1" applyAlignment="1">
      <alignment horizontal="right"/>
    </xf>
    <xf numFmtId="0" fontId="16" fillId="0" borderId="0" xfId="0" applyFont="1" applyFill="1" applyAlignment="1" applyProtection="1">
      <alignment horizontal="center"/>
      <protection locked="0"/>
    </xf>
    <xf numFmtId="4" fontId="19" fillId="0" borderId="0" xfId="0" applyNumberFormat="1" applyFont="1" applyFill="1" applyAlignment="1" applyProtection="1">
      <alignment horizontal="right"/>
      <protection locked="0"/>
    </xf>
    <xf numFmtId="3" fontId="16" fillId="0" borderId="0" xfId="0" applyNumberFormat="1" applyFont="1" applyFill="1" applyAlignment="1" applyProtection="1">
      <alignment/>
      <protection locked="0"/>
    </xf>
    <xf numFmtId="41" fontId="16" fillId="0" borderId="0" xfId="0" applyNumberFormat="1" applyFont="1" applyFill="1" applyAlignment="1" applyProtection="1">
      <alignment horizontal="right"/>
      <protection locked="0"/>
    </xf>
    <xf numFmtId="3" fontId="16" fillId="0" borderId="0" xfId="0" applyNumberFormat="1" applyFont="1" applyFill="1" applyAlignment="1">
      <alignment horizontal="right"/>
    </xf>
    <xf numFmtId="3" fontId="12" fillId="0" borderId="26" xfId="0" applyNumberFormat="1" applyFont="1" applyFill="1" applyBorder="1" applyAlignment="1">
      <alignment horizontal="center" wrapText="1"/>
    </xf>
    <xf numFmtId="0" fontId="15" fillId="0" borderId="24" xfId="0" applyFont="1" applyFill="1" applyBorder="1" applyAlignment="1">
      <alignment horizontal="center" wrapText="1"/>
    </xf>
    <xf numFmtId="4" fontId="15" fillId="0" borderId="24" xfId="0" applyNumberFormat="1" applyFont="1" applyFill="1" applyBorder="1" applyAlignment="1">
      <alignment horizontal="right" wrapText="1"/>
    </xf>
    <xf numFmtId="3" fontId="15" fillId="0" borderId="24" xfId="0" applyNumberFormat="1" applyFont="1" applyFill="1" applyBorder="1" applyAlignment="1" applyProtection="1">
      <alignment horizontal="right" wrapText="1"/>
      <protection locked="0"/>
    </xf>
    <xf numFmtId="2" fontId="13" fillId="0" borderId="13" xfId="0" applyNumberFormat="1" applyFont="1" applyFill="1" applyBorder="1" applyAlignment="1">
      <alignment horizontal="right" wrapText="1"/>
    </xf>
    <xf numFmtId="2" fontId="13" fillId="0" borderId="24" xfId="0" applyNumberFormat="1" applyFont="1" applyFill="1" applyBorder="1" applyAlignment="1">
      <alignment horizontal="right" wrapText="1"/>
    </xf>
    <xf numFmtId="3" fontId="13" fillId="0" borderId="24" xfId="0" applyNumberFormat="1" applyFont="1" applyFill="1" applyBorder="1" applyAlignment="1" applyProtection="1">
      <alignment horizontal="right" wrapText="1"/>
      <protection locked="0"/>
    </xf>
    <xf numFmtId="41" fontId="13" fillId="0" borderId="44" xfId="0" applyNumberFormat="1" applyFont="1" applyFill="1" applyBorder="1" applyAlignment="1">
      <alignment/>
    </xf>
    <xf numFmtId="2" fontId="12" fillId="0" borderId="40" xfId="0" applyNumberFormat="1" applyFont="1" applyFill="1" applyBorder="1" applyAlignment="1">
      <alignment horizontal="right"/>
    </xf>
    <xf numFmtId="41" fontId="13" fillId="0" borderId="29" xfId="0" applyNumberFormat="1" applyFont="1" applyFill="1" applyBorder="1" applyAlignment="1">
      <alignment/>
    </xf>
    <xf numFmtId="41" fontId="12" fillId="0" borderId="18" xfId="0" applyNumberFormat="1" applyFont="1" applyFill="1" applyBorder="1" applyAlignment="1">
      <alignment/>
    </xf>
    <xf numFmtId="41" fontId="12" fillId="0" borderId="50" xfId="0" applyNumberFormat="1" applyFont="1" applyFill="1" applyBorder="1" applyAlignment="1">
      <alignment/>
    </xf>
    <xf numFmtId="0" fontId="13" fillId="0" borderId="0" xfId="0" applyFont="1" applyFill="1" applyBorder="1" applyAlignment="1">
      <alignment horizontal="center" vertical="top"/>
    </xf>
    <xf numFmtId="2" fontId="12" fillId="0" borderId="0" xfId="0" applyNumberFormat="1" applyFont="1" applyFill="1" applyBorder="1" applyAlignment="1">
      <alignment horizontal="left"/>
    </xf>
    <xf numFmtId="2" fontId="12" fillId="0" borderId="0" xfId="0" applyNumberFormat="1" applyFont="1" applyFill="1" applyBorder="1" applyAlignment="1">
      <alignment horizontal="center"/>
    </xf>
    <xf numFmtId="2"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41" fontId="12" fillId="0" borderId="0" xfId="0" applyNumberFormat="1" applyFont="1" applyFill="1" applyBorder="1" applyAlignment="1">
      <alignment/>
    </xf>
    <xf numFmtId="41" fontId="13" fillId="0" borderId="13" xfId="0" applyNumberFormat="1" applyFont="1" applyFill="1" applyBorder="1" applyAlignment="1" applyProtection="1">
      <alignment horizontal="right" wrapText="1"/>
      <protection locked="0"/>
    </xf>
    <xf numFmtId="0" fontId="12" fillId="0" borderId="20" xfId="0" applyFont="1" applyFill="1" applyBorder="1" applyAlignment="1">
      <alignment horizontal="center" vertical="top"/>
    </xf>
    <xf numFmtId="41" fontId="13" fillId="0" borderId="54" xfId="0" applyNumberFormat="1" applyFont="1" applyFill="1" applyBorder="1" applyAlignment="1">
      <alignment/>
    </xf>
    <xf numFmtId="2" fontId="12" fillId="0" borderId="58" xfId="0" applyNumberFormat="1" applyFont="1" applyFill="1" applyBorder="1" applyAlignment="1">
      <alignment horizontal="left"/>
    </xf>
    <xf numFmtId="2" fontId="12" fillId="0" borderId="48" xfId="0" applyNumberFormat="1" applyFont="1" applyFill="1" applyBorder="1" applyAlignment="1">
      <alignment horizontal="center"/>
    </xf>
    <xf numFmtId="2" fontId="12" fillId="0" borderId="48" xfId="0" applyNumberFormat="1" applyFont="1" applyFill="1" applyBorder="1" applyAlignment="1">
      <alignment horizontal="right"/>
    </xf>
    <xf numFmtId="3" fontId="12" fillId="0" borderId="23" xfId="0" applyNumberFormat="1" applyFont="1" applyFill="1" applyBorder="1" applyAlignment="1">
      <alignment horizontal="right"/>
    </xf>
    <xf numFmtId="41" fontId="12" fillId="0" borderId="29" xfId="0" applyNumberFormat="1" applyFont="1" applyFill="1" applyBorder="1" applyAlignment="1">
      <alignment/>
    </xf>
    <xf numFmtId="2" fontId="13" fillId="0" borderId="15" xfId="0" applyNumberFormat="1" applyFont="1" applyFill="1" applyBorder="1" applyAlignment="1">
      <alignment/>
    </xf>
    <xf numFmtId="2" fontId="13" fillId="0" borderId="24" xfId="0" applyNumberFormat="1" applyFont="1" applyFill="1" applyBorder="1" applyAlignment="1">
      <alignment vertical="top"/>
    </xf>
    <xf numFmtId="2" fontId="12" fillId="0" borderId="32" xfId="0" applyNumberFormat="1" applyFont="1" applyFill="1" applyBorder="1" applyAlignment="1">
      <alignment horizontal="left"/>
    </xf>
    <xf numFmtId="2" fontId="12" fillId="0" borderId="43" xfId="0" applyNumberFormat="1" applyFont="1" applyFill="1" applyBorder="1" applyAlignment="1">
      <alignment horizontal="center"/>
    </xf>
    <xf numFmtId="2" fontId="12" fillId="0" borderId="43" xfId="0" applyNumberFormat="1" applyFont="1" applyFill="1" applyBorder="1" applyAlignment="1">
      <alignment horizontal="right"/>
    </xf>
    <xf numFmtId="3" fontId="12" fillId="0" borderId="19" xfId="0" applyNumberFormat="1" applyFont="1" applyFill="1" applyBorder="1" applyAlignment="1">
      <alignment horizontal="right"/>
    </xf>
    <xf numFmtId="41" fontId="12" fillId="0" borderId="30" xfId="0" applyNumberFormat="1" applyFont="1" applyFill="1" applyBorder="1" applyAlignment="1">
      <alignment/>
    </xf>
    <xf numFmtId="41" fontId="12" fillId="0" borderId="54" xfId="0" applyNumberFormat="1" applyFont="1" applyFill="1" applyBorder="1" applyAlignment="1">
      <alignment/>
    </xf>
    <xf numFmtId="0" fontId="12" fillId="0" borderId="0" xfId="0" applyFont="1" applyFill="1" applyAlignment="1">
      <alignment horizontal="right"/>
    </xf>
    <xf numFmtId="41" fontId="13" fillId="0" borderId="0" xfId="0" applyNumberFormat="1" applyFont="1" applyFill="1" applyAlignment="1">
      <alignment/>
    </xf>
    <xf numFmtId="2" fontId="12" fillId="0" borderId="62" xfId="0" applyNumberFormat="1" applyFont="1" applyFill="1" applyBorder="1" applyAlignment="1">
      <alignment horizontal="center"/>
    </xf>
    <xf numFmtId="2" fontId="12" fillId="0" borderId="62" xfId="0" applyNumberFormat="1" applyFont="1" applyFill="1" applyBorder="1" applyAlignment="1">
      <alignment horizontal="right"/>
    </xf>
    <xf numFmtId="3" fontId="12" fillId="0" borderId="62" xfId="0" applyNumberFormat="1" applyFont="1" applyFill="1" applyBorder="1" applyAlignment="1">
      <alignment horizontal="right"/>
    </xf>
    <xf numFmtId="41" fontId="12" fillId="0" borderId="39" xfId="0" applyNumberFormat="1" applyFont="1" applyFill="1" applyBorder="1" applyAlignment="1">
      <alignment/>
    </xf>
    <xf numFmtId="0" fontId="13" fillId="0" borderId="42" xfId="0" applyFont="1" applyFill="1" applyBorder="1" applyAlignment="1">
      <alignment horizontal="center"/>
    </xf>
    <xf numFmtId="0" fontId="13" fillId="0" borderId="0" xfId="0" applyFont="1" applyFill="1" applyAlignment="1" applyProtection="1">
      <alignment horizontal="center"/>
      <protection locked="0"/>
    </xf>
    <xf numFmtId="4" fontId="12" fillId="0" borderId="0" xfId="0" applyNumberFormat="1" applyFont="1" applyFill="1" applyAlignment="1" applyProtection="1">
      <alignment horizontal="center"/>
      <protection locked="0"/>
    </xf>
    <xf numFmtId="3" fontId="13" fillId="0" borderId="0" xfId="0" applyNumberFormat="1" applyFont="1" applyFill="1" applyAlignment="1" applyProtection="1">
      <alignment horizontal="right"/>
      <protection locked="0"/>
    </xf>
    <xf numFmtId="41" fontId="13" fillId="0" borderId="0" xfId="0" applyNumberFormat="1" applyFont="1" applyFill="1" applyAlignment="1" applyProtection="1">
      <alignment/>
      <protection locked="0"/>
    </xf>
    <xf numFmtId="0" fontId="12" fillId="0" borderId="63" xfId="0" applyFont="1" applyFill="1" applyBorder="1" applyAlignment="1">
      <alignment horizontal="left" vertical="center" wrapText="1"/>
    </xf>
    <xf numFmtId="0" fontId="12" fillId="0" borderId="64" xfId="0" applyFont="1" applyFill="1" applyBorder="1" applyAlignment="1">
      <alignment horizontal="left" vertical="center" wrapText="1"/>
    </xf>
    <xf numFmtId="0" fontId="12" fillId="0" borderId="65" xfId="0" applyFont="1" applyFill="1" applyBorder="1" applyAlignment="1">
      <alignment horizontal="left" vertical="center" wrapText="1"/>
    </xf>
    <xf numFmtId="0" fontId="12" fillId="0" borderId="46" xfId="0" applyFont="1" applyFill="1" applyBorder="1" applyAlignment="1">
      <alignment horizontal="right" wrapText="1"/>
    </xf>
    <xf numFmtId="0" fontId="12" fillId="0" borderId="42" xfId="0" applyFont="1" applyFill="1" applyBorder="1" applyAlignment="1">
      <alignment horizontal="right" wrapText="1"/>
    </xf>
    <xf numFmtId="0" fontId="12" fillId="0" borderId="42" xfId="0" applyFont="1" applyFill="1" applyBorder="1" applyAlignment="1">
      <alignment horizontal="right" vertical="top" wrapText="1"/>
    </xf>
    <xf numFmtId="0" fontId="12" fillId="0" borderId="66" xfId="0" applyFont="1" applyFill="1" applyBorder="1" applyAlignment="1">
      <alignment horizontal="right" vertical="top" wrapText="1"/>
    </xf>
    <xf numFmtId="0" fontId="12" fillId="0" borderId="46" xfId="0" applyNumberFormat="1" applyFont="1" applyFill="1" applyBorder="1" applyAlignment="1" applyProtection="1">
      <alignment horizontal="right" vertical="top" wrapText="1"/>
      <protection/>
    </xf>
    <xf numFmtId="0" fontId="12" fillId="0" borderId="42" xfId="0" applyNumberFormat="1" applyFont="1" applyFill="1" applyBorder="1" applyAlignment="1" applyProtection="1">
      <alignment horizontal="right" vertical="top" wrapText="1"/>
      <protection/>
    </xf>
    <xf numFmtId="0" fontId="12" fillId="0" borderId="66" xfId="0" applyNumberFormat="1" applyFont="1" applyFill="1" applyBorder="1" applyAlignment="1" applyProtection="1">
      <alignment horizontal="right" vertical="top" wrapText="1"/>
      <protection/>
    </xf>
    <xf numFmtId="0" fontId="12" fillId="0" borderId="26"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3" fillId="0" borderId="26" xfId="0" applyFont="1" applyFill="1" applyBorder="1" applyAlignment="1">
      <alignment horizontal="left" vertical="top" wrapText="1"/>
    </xf>
    <xf numFmtId="0" fontId="39" fillId="0" borderId="40" xfId="0" applyFont="1" applyFill="1" applyBorder="1" applyAlignment="1">
      <alignment vertical="top"/>
    </xf>
    <xf numFmtId="0" fontId="39" fillId="0" borderId="41" xfId="0" applyFont="1" applyFill="1" applyBorder="1" applyAlignment="1">
      <alignment vertical="top"/>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3" fillId="0" borderId="40" xfId="0" applyFont="1" applyFill="1" applyBorder="1" applyAlignment="1">
      <alignment horizontal="left" vertical="top" wrapText="1"/>
    </xf>
    <xf numFmtId="0" fontId="13" fillId="0" borderId="41" xfId="0"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50" xfId="0" applyFont="1" applyFill="1" applyBorder="1" applyAlignment="1">
      <alignment horizontal="left" vertical="top" wrapText="1"/>
    </xf>
    <xf numFmtId="2" fontId="12" fillId="0" borderId="26" xfId="0" applyNumberFormat="1" applyFont="1" applyFill="1" applyBorder="1" applyAlignment="1">
      <alignment horizontal="left"/>
    </xf>
    <xf numFmtId="2" fontId="12" fillId="0" borderId="40" xfId="0" applyNumberFormat="1" applyFont="1" applyFill="1" applyBorder="1" applyAlignment="1">
      <alignment horizontal="left"/>
    </xf>
    <xf numFmtId="2" fontId="12" fillId="0" borderId="17" xfId="0" applyNumberFormat="1" applyFont="1" applyFill="1" applyBorder="1" applyAlignment="1">
      <alignment horizontal="left"/>
    </xf>
    <xf numFmtId="2" fontId="12" fillId="0" borderId="68" xfId="0" applyNumberFormat="1" applyFont="1" applyFill="1" applyBorder="1" applyAlignment="1">
      <alignment horizontal="left"/>
    </xf>
    <xf numFmtId="2" fontId="12" fillId="0" borderId="69" xfId="0" applyNumberFormat="1" applyFont="1" applyFill="1" applyBorder="1" applyAlignment="1">
      <alignment horizontal="left"/>
    </xf>
    <xf numFmtId="2" fontId="12" fillId="0" borderId="49" xfId="0" applyNumberFormat="1" applyFont="1" applyFill="1" applyBorder="1" applyAlignment="1">
      <alignment horizontal="left"/>
    </xf>
    <xf numFmtId="0" fontId="12" fillId="0" borderId="51" xfId="0" applyFont="1" applyFill="1" applyBorder="1" applyAlignment="1">
      <alignment horizontal="center"/>
    </xf>
    <xf numFmtId="0" fontId="12" fillId="0" borderId="42" xfId="0" applyFont="1" applyFill="1" applyBorder="1" applyAlignment="1">
      <alignment horizontal="center"/>
    </xf>
    <xf numFmtId="0" fontId="12" fillId="0" borderId="46" xfId="0" applyFont="1" applyFill="1" applyBorder="1" applyAlignment="1">
      <alignment horizontal="left"/>
    </xf>
    <xf numFmtId="0" fontId="12" fillId="0" borderId="42" xfId="0" applyFont="1" applyFill="1" applyBorder="1" applyAlignment="1">
      <alignment horizontal="left"/>
    </xf>
    <xf numFmtId="0" fontId="12" fillId="0" borderId="25" xfId="0" applyFont="1" applyFill="1" applyBorder="1" applyAlignment="1">
      <alignment horizontal="left"/>
    </xf>
    <xf numFmtId="2" fontId="12" fillId="0" borderId="51" xfId="0" applyNumberFormat="1" applyFont="1" applyFill="1" applyBorder="1" applyAlignment="1">
      <alignment horizontal="center"/>
    </xf>
    <xf numFmtId="2" fontId="12" fillId="0" borderId="42" xfId="0" applyNumberFormat="1" applyFont="1" applyFill="1" applyBorder="1" applyAlignment="1">
      <alignment horizontal="center"/>
    </xf>
    <xf numFmtId="2" fontId="12" fillId="0" borderId="66" xfId="0" applyNumberFormat="1" applyFont="1" applyFill="1" applyBorder="1" applyAlignment="1">
      <alignment horizontal="center"/>
    </xf>
    <xf numFmtId="0" fontId="12" fillId="0" borderId="25" xfId="0" applyFont="1" applyFill="1" applyBorder="1" applyAlignment="1">
      <alignment horizontal="center"/>
    </xf>
    <xf numFmtId="2" fontId="12" fillId="0" borderId="52" xfId="0" applyNumberFormat="1" applyFont="1" applyFill="1" applyBorder="1" applyAlignment="1">
      <alignment horizontal="left"/>
    </xf>
    <xf numFmtId="2" fontId="12" fillId="0" borderId="62" xfId="0" applyNumberFormat="1" applyFont="1" applyFill="1" applyBorder="1" applyAlignment="1">
      <alignment horizontal="left"/>
    </xf>
    <xf numFmtId="2" fontId="12" fillId="0" borderId="70" xfId="0" applyNumberFormat="1" applyFont="1" applyFill="1" applyBorder="1" applyAlignment="1">
      <alignment horizontal="left"/>
    </xf>
    <xf numFmtId="0" fontId="13" fillId="0" borderId="13" xfId="0" applyFont="1" applyFill="1" applyBorder="1" applyAlignment="1">
      <alignment horizontal="left" vertical="top" wrapText="1"/>
    </xf>
    <xf numFmtId="0" fontId="13" fillId="0" borderId="18" xfId="0" applyFont="1" applyFill="1" applyBorder="1" applyAlignment="1">
      <alignment horizontal="left" vertical="top" wrapText="1"/>
    </xf>
    <xf numFmtId="0" fontId="12" fillId="0" borderId="46" xfId="0" applyFont="1" applyFill="1" applyBorder="1" applyAlignment="1">
      <alignment horizontal="right" vertical="center" wrapText="1"/>
    </xf>
    <xf numFmtId="0" fontId="12" fillId="0" borderId="42" xfId="0" applyFont="1" applyFill="1" applyBorder="1" applyAlignment="1">
      <alignment horizontal="right" vertical="center" wrapText="1"/>
    </xf>
    <xf numFmtId="0" fontId="12" fillId="0" borderId="66" xfId="0" applyFont="1" applyFill="1" applyBorder="1" applyAlignment="1">
      <alignment horizontal="right" vertical="center" wrapText="1"/>
    </xf>
    <xf numFmtId="2" fontId="12" fillId="0" borderId="71" xfId="0" applyNumberFormat="1" applyFont="1" applyFill="1" applyBorder="1" applyAlignment="1">
      <alignment horizontal="left"/>
    </xf>
    <xf numFmtId="2" fontId="12" fillId="0" borderId="64" xfId="0" applyNumberFormat="1" applyFont="1" applyFill="1" applyBorder="1" applyAlignment="1">
      <alignment horizontal="left"/>
    </xf>
    <xf numFmtId="2" fontId="12" fillId="0" borderId="47" xfId="0" applyNumberFormat="1" applyFont="1" applyFill="1" applyBorder="1" applyAlignment="1">
      <alignment horizontal="left"/>
    </xf>
    <xf numFmtId="0" fontId="12" fillId="0" borderId="58" xfId="0" applyNumberFormat="1" applyFont="1" applyFill="1" applyBorder="1" applyAlignment="1" applyProtection="1">
      <alignment horizontal="left" vertical="top" wrapText="1"/>
      <protection/>
    </xf>
    <xf numFmtId="0" fontId="12" fillId="0" borderId="48" xfId="0" applyNumberFormat="1" applyFont="1" applyFill="1" applyBorder="1" applyAlignment="1" applyProtection="1">
      <alignment horizontal="left" vertical="top" wrapText="1"/>
      <protection/>
    </xf>
    <xf numFmtId="0" fontId="12" fillId="0" borderId="57" xfId="0" applyNumberFormat="1" applyFont="1" applyFill="1" applyBorder="1" applyAlignment="1" applyProtection="1">
      <alignment horizontal="left" vertical="top" wrapText="1"/>
      <protection/>
    </xf>
    <xf numFmtId="0" fontId="12" fillId="0" borderId="58" xfId="0" applyFont="1" applyFill="1" applyBorder="1" applyAlignment="1">
      <alignment horizontal="left" vertical="top" wrapText="1"/>
    </xf>
    <xf numFmtId="0" fontId="12" fillId="0" borderId="48" xfId="0" applyFont="1" applyFill="1" applyBorder="1" applyAlignment="1">
      <alignment horizontal="left" vertical="top"/>
    </xf>
    <xf numFmtId="0" fontId="12" fillId="0" borderId="57" xfId="0" applyFont="1" applyFill="1" applyBorder="1" applyAlignment="1">
      <alignment horizontal="left" vertical="top"/>
    </xf>
    <xf numFmtId="0" fontId="12" fillId="0" borderId="26" xfId="0" applyFont="1" applyFill="1" applyBorder="1" applyAlignment="1">
      <alignment horizontal="left" vertical="top"/>
    </xf>
    <xf numFmtId="0" fontId="12" fillId="0" borderId="40" xfId="0" applyFont="1" applyFill="1" applyBorder="1" applyAlignment="1">
      <alignment horizontal="left" vertical="top"/>
    </xf>
    <xf numFmtId="0" fontId="12" fillId="0" borderId="41" xfId="0" applyFont="1" applyFill="1" applyBorder="1" applyAlignment="1">
      <alignment horizontal="left" vertical="top"/>
    </xf>
    <xf numFmtId="0" fontId="12" fillId="0" borderId="71" xfId="0" applyFont="1" applyFill="1" applyBorder="1" applyAlignment="1">
      <alignment horizontal="left" vertical="top" wrapText="1"/>
    </xf>
    <xf numFmtId="0" fontId="12" fillId="0" borderId="64" xfId="0" applyFont="1" applyFill="1" applyBorder="1" applyAlignment="1">
      <alignment horizontal="left" vertical="top" wrapText="1"/>
    </xf>
    <xf numFmtId="0" fontId="12" fillId="0" borderId="65" xfId="0" applyFont="1" applyFill="1" applyBorder="1" applyAlignment="1">
      <alignment horizontal="left" vertical="top" wrapText="1"/>
    </xf>
    <xf numFmtId="0" fontId="12" fillId="0" borderId="51" xfId="0" applyNumberFormat="1" applyFont="1" applyFill="1" applyBorder="1" applyAlignment="1" applyProtection="1">
      <alignment horizontal="right" vertical="top" wrapText="1"/>
      <protection/>
    </xf>
    <xf numFmtId="0" fontId="12" fillId="0" borderId="51" xfId="0" applyNumberFormat="1" applyFont="1" applyFill="1" applyBorder="1" applyAlignment="1" applyProtection="1">
      <alignment horizontal="right" vertical="center" wrapText="1"/>
      <protection/>
    </xf>
    <xf numFmtId="0" fontId="12" fillId="0" borderId="42" xfId="0" applyNumberFormat="1" applyFont="1" applyFill="1" applyBorder="1" applyAlignment="1" applyProtection="1">
      <alignment horizontal="right" vertical="center" wrapText="1"/>
      <protection/>
    </xf>
    <xf numFmtId="0" fontId="12" fillId="0" borderId="66" xfId="0" applyNumberFormat="1" applyFont="1" applyFill="1" applyBorder="1" applyAlignment="1" applyProtection="1">
      <alignment horizontal="right" vertical="center" wrapText="1"/>
      <protection/>
    </xf>
    <xf numFmtId="0" fontId="12" fillId="0" borderId="26" xfId="0" applyFont="1" applyFill="1" applyBorder="1" applyAlignment="1">
      <alignment horizontal="center" vertical="center" wrapText="1"/>
    </xf>
    <xf numFmtId="0" fontId="12" fillId="0" borderId="58" xfId="0" applyFont="1" applyFill="1" applyBorder="1" applyAlignment="1">
      <alignment horizontal="left" vertical="top"/>
    </xf>
    <xf numFmtId="0" fontId="12" fillId="0" borderId="71" xfId="0" applyFont="1" applyFill="1" applyBorder="1" applyAlignment="1">
      <alignment horizontal="left" vertical="top"/>
    </xf>
    <xf numFmtId="0" fontId="12" fillId="0" borderId="64" xfId="0" applyFont="1" applyFill="1" applyBorder="1" applyAlignment="1">
      <alignment horizontal="left" vertical="top"/>
    </xf>
    <xf numFmtId="0" fontId="12" fillId="0" borderId="65" xfId="0" applyFont="1" applyFill="1" applyBorder="1" applyAlignment="1">
      <alignment horizontal="left" vertical="top"/>
    </xf>
    <xf numFmtId="0" fontId="12" fillId="0" borderId="48" xfId="0" applyFont="1" applyFill="1" applyBorder="1" applyAlignment="1">
      <alignment horizontal="left" vertical="top" wrapText="1"/>
    </xf>
    <xf numFmtId="0" fontId="12" fillId="0" borderId="57"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63" xfId="0" applyFont="1" applyFill="1" applyBorder="1" applyAlignment="1">
      <alignment horizontal="left" vertical="top" wrapText="1"/>
    </xf>
    <xf numFmtId="0" fontId="13" fillId="0" borderId="40" xfId="0" applyFont="1" applyFill="1" applyBorder="1" applyAlignment="1">
      <alignment vertical="top"/>
    </xf>
    <xf numFmtId="0" fontId="13" fillId="0" borderId="41" xfId="0" applyFont="1" applyFill="1" applyBorder="1" applyAlignment="1">
      <alignment vertical="top"/>
    </xf>
    <xf numFmtId="0" fontId="12" fillId="0" borderId="51" xfId="0" applyFont="1" applyFill="1" applyBorder="1" applyAlignment="1">
      <alignment horizontal="center" wrapText="1"/>
    </xf>
    <xf numFmtId="0" fontId="12" fillId="0" borderId="42" xfId="0" applyFont="1" applyFill="1" applyBorder="1" applyAlignment="1">
      <alignment horizontal="center" wrapText="1"/>
    </xf>
    <xf numFmtId="0" fontId="12" fillId="0" borderId="46" xfId="0" applyFont="1" applyFill="1" applyBorder="1" applyAlignment="1">
      <alignment horizontal="left" wrapText="1"/>
    </xf>
    <xf numFmtId="0" fontId="12" fillId="0" borderId="42" xfId="0" applyFont="1" applyFill="1" applyBorder="1" applyAlignment="1">
      <alignment horizontal="left" wrapText="1"/>
    </xf>
    <xf numFmtId="0" fontId="12" fillId="0" borderId="66" xfId="0" applyFont="1" applyFill="1" applyBorder="1" applyAlignment="1">
      <alignment horizontal="left" wrapText="1"/>
    </xf>
    <xf numFmtId="2" fontId="12" fillId="0" borderId="32" xfId="0" applyNumberFormat="1" applyFont="1" applyFill="1" applyBorder="1" applyAlignment="1">
      <alignment horizontal="left" wrapText="1"/>
    </xf>
    <xf numFmtId="2" fontId="12" fillId="0" borderId="43" xfId="0" applyNumberFormat="1" applyFont="1" applyFill="1" applyBorder="1" applyAlignment="1">
      <alignment horizontal="left" wrapText="1"/>
    </xf>
    <xf numFmtId="2" fontId="12" fillId="0" borderId="19" xfId="0" applyNumberFormat="1" applyFont="1" applyFill="1" applyBorder="1" applyAlignment="1">
      <alignment horizontal="left" wrapText="1"/>
    </xf>
    <xf numFmtId="2" fontId="12" fillId="0" borderId="46" xfId="0" applyNumberFormat="1" applyFont="1" applyFill="1" applyBorder="1" applyAlignment="1">
      <alignment horizontal="left" wrapText="1"/>
    </xf>
    <xf numFmtId="2" fontId="12" fillId="0" borderId="42" xfId="0" applyNumberFormat="1" applyFont="1" applyFill="1" applyBorder="1" applyAlignment="1">
      <alignment horizontal="left" wrapText="1"/>
    </xf>
    <xf numFmtId="2" fontId="12" fillId="0" borderId="25" xfId="0" applyNumberFormat="1" applyFont="1" applyFill="1" applyBorder="1" applyAlignment="1">
      <alignment horizontal="left" wrapText="1"/>
    </xf>
    <xf numFmtId="2" fontId="12" fillId="0" borderId="51" xfId="0" applyNumberFormat="1" applyFont="1" applyFill="1" applyBorder="1" applyAlignment="1">
      <alignment horizontal="center" wrapText="1"/>
    </xf>
    <xf numFmtId="2" fontId="12" fillId="0" borderId="42" xfId="0" applyNumberFormat="1" applyFont="1" applyFill="1" applyBorder="1" applyAlignment="1">
      <alignment horizontal="center" wrapText="1"/>
    </xf>
    <xf numFmtId="2" fontId="12" fillId="0" borderId="66" xfId="0" applyNumberFormat="1" applyFont="1" applyFill="1" applyBorder="1" applyAlignment="1">
      <alignment horizontal="center" wrapText="1"/>
    </xf>
    <xf numFmtId="0" fontId="12" fillId="0" borderId="25" xfId="0" applyFont="1" applyFill="1" applyBorder="1" applyAlignment="1">
      <alignment horizontal="center" wrapText="1"/>
    </xf>
    <xf numFmtId="2" fontId="12" fillId="0" borderId="66" xfId="0" applyNumberFormat="1" applyFont="1" applyFill="1" applyBorder="1" applyAlignment="1">
      <alignment horizontal="left" wrapText="1"/>
    </xf>
    <xf numFmtId="2" fontId="12" fillId="0" borderId="71" xfId="0" applyNumberFormat="1" applyFont="1" applyFill="1" applyBorder="1" applyAlignment="1">
      <alignment horizontal="left" wrapText="1"/>
    </xf>
    <xf numFmtId="2" fontId="12" fillId="0" borderId="64" xfId="0" applyNumberFormat="1" applyFont="1" applyFill="1" applyBorder="1" applyAlignment="1">
      <alignment horizontal="left" wrapText="1"/>
    </xf>
    <xf numFmtId="2" fontId="12" fillId="0" borderId="47" xfId="0" applyNumberFormat="1" applyFont="1" applyFill="1" applyBorder="1" applyAlignment="1">
      <alignment horizontal="left" wrapText="1"/>
    </xf>
    <xf numFmtId="2" fontId="12" fillId="0" borderId="26" xfId="0" applyNumberFormat="1" applyFont="1" applyFill="1" applyBorder="1" applyAlignment="1">
      <alignment horizontal="left" wrapText="1"/>
    </xf>
    <xf numFmtId="2" fontId="12" fillId="0" borderId="40" xfId="0" applyNumberFormat="1" applyFont="1" applyFill="1" applyBorder="1" applyAlignment="1">
      <alignment horizontal="left" wrapText="1"/>
    </xf>
    <xf numFmtId="2" fontId="12" fillId="0" borderId="17" xfId="0" applyNumberFormat="1" applyFont="1" applyFill="1" applyBorder="1" applyAlignment="1">
      <alignment horizontal="left" wrapText="1"/>
    </xf>
    <xf numFmtId="2" fontId="12" fillId="0" borderId="52" xfId="0" applyNumberFormat="1" applyFont="1" applyFill="1" applyBorder="1" applyAlignment="1">
      <alignment horizontal="left" wrapText="1"/>
    </xf>
    <xf numFmtId="2" fontId="12" fillId="0" borderId="62" xfId="0" applyNumberFormat="1" applyFont="1" applyFill="1" applyBorder="1" applyAlignment="1">
      <alignment horizontal="left" wrapText="1"/>
    </xf>
    <xf numFmtId="2" fontId="12" fillId="0" borderId="55" xfId="0" applyNumberFormat="1" applyFont="1" applyFill="1" applyBorder="1" applyAlignment="1">
      <alignment horizontal="left" wrapText="1"/>
    </xf>
    <xf numFmtId="0" fontId="12" fillId="0" borderId="51" xfId="0" applyFont="1" applyFill="1" applyBorder="1" applyAlignment="1">
      <alignment horizontal="right" vertical="center" wrapText="1"/>
    </xf>
    <xf numFmtId="0" fontId="12" fillId="0" borderId="26" xfId="57" applyFont="1" applyFill="1" applyBorder="1" applyAlignment="1">
      <alignment horizontal="left" vertical="center"/>
      <protection/>
    </xf>
    <xf numFmtId="0" fontId="12" fillId="0" borderId="40" xfId="57" applyFont="1" applyFill="1" applyBorder="1" applyAlignment="1">
      <alignment horizontal="left" vertical="center"/>
      <protection/>
    </xf>
    <xf numFmtId="0" fontId="12" fillId="0" borderId="41" xfId="57" applyFont="1" applyFill="1" applyBorder="1" applyAlignment="1">
      <alignment horizontal="left" vertical="center"/>
      <protection/>
    </xf>
    <xf numFmtId="0" fontId="12" fillId="0" borderId="48" xfId="57" applyFont="1" applyFill="1" applyBorder="1" applyAlignment="1">
      <alignment horizontal="left" vertical="center" wrapText="1"/>
      <protection/>
    </xf>
    <xf numFmtId="0" fontId="12" fillId="0" borderId="57" xfId="57" applyFont="1" applyFill="1" applyBorder="1" applyAlignment="1">
      <alignment horizontal="left" vertical="center" wrapText="1"/>
      <protection/>
    </xf>
    <xf numFmtId="0" fontId="12" fillId="0" borderId="51" xfId="0" applyFont="1" applyFill="1" applyBorder="1" applyAlignment="1">
      <alignment horizontal="right" wrapText="1"/>
    </xf>
    <xf numFmtId="0" fontId="12" fillId="0" borderId="66" xfId="0" applyFont="1" applyFill="1" applyBorder="1" applyAlignment="1">
      <alignment horizontal="right" wrapText="1"/>
    </xf>
    <xf numFmtId="0" fontId="12" fillId="0" borderId="3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1" xfId="0" applyFont="1" applyFill="1" applyBorder="1" applyAlignment="1">
      <alignment horizontal="left" vertical="top" wrapText="1"/>
    </xf>
    <xf numFmtId="0" fontId="14" fillId="0" borderId="5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58" xfId="0" applyFont="1" applyFill="1" applyBorder="1" applyAlignment="1">
      <alignment horizontal="left" vertical="top"/>
    </xf>
    <xf numFmtId="0" fontId="14" fillId="0" borderId="48" xfId="0" applyFont="1" applyFill="1" applyBorder="1" applyAlignment="1">
      <alignment horizontal="left" vertical="top"/>
    </xf>
    <xf numFmtId="0" fontId="14" fillId="0" borderId="57" xfId="0" applyFont="1" applyFill="1" applyBorder="1" applyAlignment="1">
      <alignment horizontal="left" vertical="top"/>
    </xf>
    <xf numFmtId="0" fontId="14" fillId="0" borderId="51" xfId="0" applyFont="1" applyFill="1" applyBorder="1" applyAlignment="1">
      <alignment horizontal="right" wrapText="1"/>
    </xf>
    <xf numFmtId="0" fontId="14" fillId="0" borderId="42" xfId="0" applyFont="1" applyFill="1" applyBorder="1" applyAlignment="1">
      <alignment horizontal="right" wrapText="1"/>
    </xf>
    <xf numFmtId="0" fontId="14" fillId="0" borderId="66" xfId="0" applyFont="1" applyFill="1" applyBorder="1" applyAlignment="1">
      <alignment horizontal="right" wrapText="1"/>
    </xf>
    <xf numFmtId="0" fontId="14" fillId="0" borderId="51" xfId="0" applyFont="1" applyFill="1" applyBorder="1" applyAlignment="1">
      <alignment horizontal="right" vertical="center" wrapText="1"/>
    </xf>
    <xf numFmtId="0" fontId="14" fillId="0" borderId="42" xfId="0" applyFont="1" applyFill="1" applyBorder="1" applyAlignment="1">
      <alignment horizontal="right" vertical="center" wrapText="1"/>
    </xf>
    <xf numFmtId="0" fontId="14" fillId="0" borderId="66" xfId="0" applyFont="1" applyFill="1" applyBorder="1" applyAlignment="1">
      <alignment horizontal="right" vertical="center" wrapText="1"/>
    </xf>
    <xf numFmtId="0" fontId="15" fillId="0" borderId="26" xfId="0" applyFont="1" applyFill="1" applyBorder="1" applyAlignment="1">
      <alignment horizontal="left" vertical="top" wrapText="1"/>
    </xf>
    <xf numFmtId="0" fontId="15" fillId="0" borderId="40" xfId="0" applyFont="1" applyBorder="1" applyAlignment="1">
      <alignment horizontal="left"/>
    </xf>
    <xf numFmtId="0" fontId="15" fillId="0" borderId="17" xfId="0" applyFont="1" applyBorder="1" applyAlignment="1">
      <alignment horizontal="left"/>
    </xf>
    <xf numFmtId="0" fontId="14" fillId="0" borderId="58" xfId="0" applyFont="1" applyFill="1" applyBorder="1" applyAlignment="1">
      <alignment horizontal="left" vertical="top" wrapText="1"/>
    </xf>
    <xf numFmtId="0" fontId="14" fillId="0" borderId="48" xfId="0" applyFont="1" applyFill="1" applyBorder="1" applyAlignment="1">
      <alignment horizontal="left" vertical="top" wrapText="1"/>
    </xf>
    <xf numFmtId="0" fontId="14" fillId="0" borderId="57" xfId="0" applyFont="1" applyFill="1" applyBorder="1" applyAlignment="1">
      <alignment horizontal="left" vertical="top" wrapText="1"/>
    </xf>
    <xf numFmtId="0" fontId="14" fillId="0" borderId="58" xfId="0" applyNumberFormat="1" applyFont="1" applyFill="1" applyBorder="1" applyAlignment="1" applyProtection="1">
      <alignment horizontal="left" vertical="top" wrapText="1"/>
      <protection/>
    </xf>
    <xf numFmtId="0" fontId="14" fillId="0" borderId="48" xfId="0" applyNumberFormat="1" applyFont="1" applyFill="1" applyBorder="1" applyAlignment="1" applyProtection="1">
      <alignment horizontal="left" vertical="top" wrapText="1"/>
      <protection/>
    </xf>
    <xf numFmtId="0" fontId="14" fillId="0" borderId="57" xfId="0" applyNumberFormat="1" applyFont="1" applyFill="1" applyBorder="1" applyAlignment="1" applyProtection="1">
      <alignment horizontal="left" vertical="top" wrapText="1"/>
      <protection/>
    </xf>
    <xf numFmtId="0" fontId="15" fillId="0" borderId="40" xfId="0" applyFont="1" applyFill="1" applyBorder="1" applyAlignment="1">
      <alignment horizontal="left" vertical="top" wrapText="1"/>
    </xf>
    <xf numFmtId="0" fontId="15" fillId="0" borderId="17" xfId="0" applyFont="1" applyFill="1" applyBorder="1" applyAlignment="1">
      <alignment horizontal="left" vertical="top" wrapText="1"/>
    </xf>
    <xf numFmtId="2" fontId="12" fillId="0" borderId="46" xfId="0" applyNumberFormat="1" applyFont="1" applyFill="1" applyBorder="1" applyAlignment="1">
      <alignment horizontal="left"/>
    </xf>
    <xf numFmtId="2" fontId="12" fillId="0" borderId="42" xfId="0" applyNumberFormat="1" applyFont="1" applyFill="1" applyBorder="1" applyAlignment="1">
      <alignment horizontal="left"/>
    </xf>
    <xf numFmtId="2" fontId="12" fillId="0" borderId="25" xfId="0" applyNumberFormat="1" applyFont="1" applyFill="1" applyBorder="1" applyAlignment="1">
      <alignment horizontal="left"/>
    </xf>
    <xf numFmtId="0" fontId="12" fillId="0" borderId="5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4" fillId="0" borderId="26"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41" xfId="0" applyFont="1" applyFill="1" applyBorder="1" applyAlignment="1">
      <alignment horizontal="left" vertical="top" wrapText="1"/>
    </xf>
    <xf numFmtId="0" fontId="13" fillId="0" borderId="25" xfId="0" applyFont="1" applyFill="1" applyBorder="1" applyAlignment="1">
      <alignment horizontal="center"/>
    </xf>
    <xf numFmtId="0" fontId="12" fillId="0" borderId="51" xfId="0" applyFont="1" applyFill="1" applyBorder="1" applyAlignment="1">
      <alignment horizontal="right" vertical="top" wrapText="1"/>
    </xf>
    <xf numFmtId="0" fontId="8" fillId="0" borderId="51" xfId="0" applyFont="1" applyFill="1" applyBorder="1" applyAlignment="1">
      <alignment horizontal="left" vertical="center"/>
    </xf>
    <xf numFmtId="0" fontId="62" fillId="0" borderId="42" xfId="0" applyFont="1" applyBorder="1" applyAlignment="1">
      <alignment horizontal="left" vertical="center"/>
    </xf>
    <xf numFmtId="0" fontId="8" fillId="0" borderId="51" xfId="0" applyFont="1" applyFill="1" applyBorder="1" applyAlignment="1">
      <alignment horizontal="left" vertical="top" wrapText="1"/>
    </xf>
    <xf numFmtId="0" fontId="8" fillId="0" borderId="42" xfId="0" applyFont="1" applyFill="1" applyBorder="1" applyAlignment="1">
      <alignment horizontal="left" vertical="top"/>
    </xf>
    <xf numFmtId="0" fontId="8" fillId="0" borderId="42" xfId="0" applyFont="1" applyFill="1" applyBorder="1" applyAlignment="1">
      <alignment horizontal="left" vertical="center"/>
    </xf>
    <xf numFmtId="2" fontId="8" fillId="0" borderId="51" xfId="0" applyNumberFormat="1" applyFont="1" applyFill="1" applyBorder="1" applyAlignment="1">
      <alignment horizontal="center" vertical="center"/>
    </xf>
    <xf numFmtId="2" fontId="8" fillId="0" borderId="42" xfId="0" applyNumberFormat="1" applyFont="1" applyFill="1" applyBorder="1" applyAlignment="1">
      <alignment horizontal="center" vertical="center"/>
    </xf>
    <xf numFmtId="2" fontId="8" fillId="0" borderId="66" xfId="0" applyNumberFormat="1" applyFont="1" applyFill="1" applyBorder="1" applyAlignment="1">
      <alignment horizontal="center" vertical="center"/>
    </xf>
    <xf numFmtId="0" fontId="8" fillId="0" borderId="51" xfId="0" applyFont="1" applyFill="1" applyBorder="1" applyAlignment="1">
      <alignment horizontal="left"/>
    </xf>
    <xf numFmtId="0" fontId="8" fillId="0" borderId="42" xfId="0" applyFont="1" applyFill="1" applyBorder="1" applyAlignment="1">
      <alignment horizontal="lef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2 2" xfId="59"/>
    <cellStyle name="Normal 3" xfId="60"/>
    <cellStyle name="Normal 3 3 4" xfId="61"/>
    <cellStyle name="Normal 4" xfId="62"/>
    <cellStyle name="Normal 7" xfId="63"/>
    <cellStyle name="Normal_Sheet1"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emf"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png" /><Relationship Id="rId16" Type="http://schemas.openxmlformats.org/officeDocument/2006/relationships/image" Target="../media/image16.jpeg" /><Relationship Id="rId17"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79</xdr:row>
      <xdr:rowOff>47625</xdr:rowOff>
    </xdr:from>
    <xdr:to>
      <xdr:col>3</xdr:col>
      <xdr:colOff>314325</xdr:colOff>
      <xdr:row>79</xdr:row>
      <xdr:rowOff>304800</xdr:rowOff>
    </xdr:to>
    <xdr:pic>
      <xdr:nvPicPr>
        <xdr:cNvPr id="1" name="Picture 10" descr="202"/>
        <xdr:cNvPicPr preferRelativeResize="1">
          <a:picLocks noChangeAspect="1"/>
        </xdr:cNvPicPr>
      </xdr:nvPicPr>
      <xdr:blipFill>
        <a:blip r:embed="rId1"/>
        <a:stretch>
          <a:fillRect/>
        </a:stretch>
      </xdr:blipFill>
      <xdr:spPr>
        <a:xfrm>
          <a:off x="1343025" y="56464200"/>
          <a:ext cx="276225" cy="257175"/>
        </a:xfrm>
        <a:prstGeom prst="rect">
          <a:avLst/>
        </a:prstGeom>
        <a:noFill/>
        <a:ln w="9525" cmpd="sng">
          <a:noFill/>
        </a:ln>
      </xdr:spPr>
    </xdr:pic>
    <xdr:clientData/>
  </xdr:twoCellAnchor>
  <xdr:twoCellAnchor>
    <xdr:from>
      <xdr:col>3</xdr:col>
      <xdr:colOff>28575</xdr:colOff>
      <xdr:row>83</xdr:row>
      <xdr:rowOff>28575</xdr:rowOff>
    </xdr:from>
    <xdr:to>
      <xdr:col>3</xdr:col>
      <xdr:colOff>352425</xdr:colOff>
      <xdr:row>83</xdr:row>
      <xdr:rowOff>333375</xdr:rowOff>
    </xdr:to>
    <xdr:pic>
      <xdr:nvPicPr>
        <xdr:cNvPr id="2" name="Picture 11" descr="231"/>
        <xdr:cNvPicPr preferRelativeResize="1">
          <a:picLocks noChangeAspect="1"/>
        </xdr:cNvPicPr>
      </xdr:nvPicPr>
      <xdr:blipFill>
        <a:blip r:embed="rId2"/>
        <a:stretch>
          <a:fillRect/>
        </a:stretch>
      </xdr:blipFill>
      <xdr:spPr>
        <a:xfrm>
          <a:off x="1333500" y="57731025"/>
          <a:ext cx="323850" cy="304800"/>
        </a:xfrm>
        <a:prstGeom prst="rect">
          <a:avLst/>
        </a:prstGeom>
        <a:noFill/>
        <a:ln w="9525" cmpd="sng">
          <a:noFill/>
        </a:ln>
      </xdr:spPr>
    </xdr:pic>
    <xdr:clientData/>
  </xdr:twoCellAnchor>
  <xdr:twoCellAnchor>
    <xdr:from>
      <xdr:col>3</xdr:col>
      <xdr:colOff>9525</xdr:colOff>
      <xdr:row>86</xdr:row>
      <xdr:rowOff>38100</xdr:rowOff>
    </xdr:from>
    <xdr:to>
      <xdr:col>3</xdr:col>
      <xdr:colOff>333375</xdr:colOff>
      <xdr:row>86</xdr:row>
      <xdr:rowOff>314325</xdr:rowOff>
    </xdr:to>
    <xdr:pic>
      <xdr:nvPicPr>
        <xdr:cNvPr id="3" name="Picture 12" descr="248"/>
        <xdr:cNvPicPr preferRelativeResize="1">
          <a:picLocks noChangeAspect="1"/>
        </xdr:cNvPicPr>
      </xdr:nvPicPr>
      <xdr:blipFill>
        <a:blip r:embed="rId3"/>
        <a:stretch>
          <a:fillRect/>
        </a:stretch>
      </xdr:blipFill>
      <xdr:spPr>
        <a:xfrm>
          <a:off x="1314450" y="58740675"/>
          <a:ext cx="323850" cy="276225"/>
        </a:xfrm>
        <a:prstGeom prst="rect">
          <a:avLst/>
        </a:prstGeom>
        <a:noFill/>
        <a:ln w="9525" cmpd="sng">
          <a:noFill/>
        </a:ln>
      </xdr:spPr>
    </xdr:pic>
    <xdr:clientData/>
  </xdr:twoCellAnchor>
  <xdr:twoCellAnchor>
    <xdr:from>
      <xdr:col>3</xdr:col>
      <xdr:colOff>47625</xdr:colOff>
      <xdr:row>80</xdr:row>
      <xdr:rowOff>66675</xdr:rowOff>
    </xdr:from>
    <xdr:to>
      <xdr:col>3</xdr:col>
      <xdr:colOff>352425</xdr:colOff>
      <xdr:row>80</xdr:row>
      <xdr:rowOff>333375</xdr:rowOff>
    </xdr:to>
    <xdr:pic>
      <xdr:nvPicPr>
        <xdr:cNvPr id="4" name="Picture 13" descr="205"/>
        <xdr:cNvPicPr preferRelativeResize="1">
          <a:picLocks noChangeAspect="1"/>
        </xdr:cNvPicPr>
      </xdr:nvPicPr>
      <xdr:blipFill>
        <a:blip r:embed="rId4"/>
        <a:stretch>
          <a:fillRect/>
        </a:stretch>
      </xdr:blipFill>
      <xdr:spPr>
        <a:xfrm>
          <a:off x="1352550" y="56797575"/>
          <a:ext cx="304800" cy="266700"/>
        </a:xfrm>
        <a:prstGeom prst="rect">
          <a:avLst/>
        </a:prstGeom>
        <a:noFill/>
        <a:ln w="9525" cmpd="sng">
          <a:noFill/>
        </a:ln>
      </xdr:spPr>
    </xdr:pic>
    <xdr:clientData/>
  </xdr:twoCellAnchor>
  <xdr:twoCellAnchor>
    <xdr:from>
      <xdr:col>3</xdr:col>
      <xdr:colOff>38100</xdr:colOff>
      <xdr:row>81</xdr:row>
      <xdr:rowOff>28575</xdr:rowOff>
    </xdr:from>
    <xdr:to>
      <xdr:col>3</xdr:col>
      <xdr:colOff>361950</xdr:colOff>
      <xdr:row>81</xdr:row>
      <xdr:rowOff>342900</xdr:rowOff>
    </xdr:to>
    <xdr:pic>
      <xdr:nvPicPr>
        <xdr:cNvPr id="5" name="Picture 14" descr="208"/>
        <xdr:cNvPicPr preferRelativeResize="1">
          <a:picLocks noChangeAspect="1"/>
        </xdr:cNvPicPr>
      </xdr:nvPicPr>
      <xdr:blipFill>
        <a:blip r:embed="rId5"/>
        <a:stretch>
          <a:fillRect/>
        </a:stretch>
      </xdr:blipFill>
      <xdr:spPr>
        <a:xfrm>
          <a:off x="1343025" y="57092850"/>
          <a:ext cx="323850" cy="314325"/>
        </a:xfrm>
        <a:prstGeom prst="rect">
          <a:avLst/>
        </a:prstGeom>
        <a:noFill/>
        <a:ln w="9525" cmpd="sng">
          <a:noFill/>
        </a:ln>
      </xdr:spPr>
    </xdr:pic>
    <xdr:clientData/>
  </xdr:twoCellAnchor>
  <xdr:twoCellAnchor>
    <xdr:from>
      <xdr:col>3</xdr:col>
      <xdr:colOff>28575</xdr:colOff>
      <xdr:row>82</xdr:row>
      <xdr:rowOff>38100</xdr:rowOff>
    </xdr:from>
    <xdr:to>
      <xdr:col>3</xdr:col>
      <xdr:colOff>361950</xdr:colOff>
      <xdr:row>82</xdr:row>
      <xdr:rowOff>295275</xdr:rowOff>
    </xdr:to>
    <xdr:pic>
      <xdr:nvPicPr>
        <xdr:cNvPr id="6" name="Picture 15" descr="230"/>
        <xdr:cNvPicPr preferRelativeResize="1">
          <a:picLocks noChangeAspect="1"/>
        </xdr:cNvPicPr>
      </xdr:nvPicPr>
      <xdr:blipFill>
        <a:blip r:embed="rId6"/>
        <a:stretch>
          <a:fillRect/>
        </a:stretch>
      </xdr:blipFill>
      <xdr:spPr>
        <a:xfrm>
          <a:off x="1333500" y="57445275"/>
          <a:ext cx="333375" cy="257175"/>
        </a:xfrm>
        <a:prstGeom prst="rect">
          <a:avLst/>
        </a:prstGeom>
        <a:noFill/>
        <a:ln w="9525" cmpd="sng">
          <a:noFill/>
        </a:ln>
      </xdr:spPr>
    </xdr:pic>
    <xdr:clientData/>
  </xdr:twoCellAnchor>
  <xdr:twoCellAnchor>
    <xdr:from>
      <xdr:col>3</xdr:col>
      <xdr:colOff>47625</xdr:colOff>
      <xdr:row>85</xdr:row>
      <xdr:rowOff>19050</xdr:rowOff>
    </xdr:from>
    <xdr:to>
      <xdr:col>3</xdr:col>
      <xdr:colOff>390525</xdr:colOff>
      <xdr:row>85</xdr:row>
      <xdr:rowOff>342900</xdr:rowOff>
    </xdr:to>
    <xdr:pic>
      <xdr:nvPicPr>
        <xdr:cNvPr id="7" name="Picture 16"/>
        <xdr:cNvPicPr preferRelativeResize="1">
          <a:picLocks noChangeAspect="1"/>
        </xdr:cNvPicPr>
      </xdr:nvPicPr>
      <xdr:blipFill>
        <a:blip r:embed="rId7"/>
        <a:stretch>
          <a:fillRect/>
        </a:stretch>
      </xdr:blipFill>
      <xdr:spPr>
        <a:xfrm>
          <a:off x="1352550" y="58378725"/>
          <a:ext cx="342900" cy="323850"/>
        </a:xfrm>
        <a:prstGeom prst="rect">
          <a:avLst/>
        </a:prstGeom>
        <a:noFill/>
        <a:ln w="9525" cmpd="sng">
          <a:noFill/>
        </a:ln>
      </xdr:spPr>
    </xdr:pic>
    <xdr:clientData/>
  </xdr:twoCellAnchor>
  <xdr:twoCellAnchor>
    <xdr:from>
      <xdr:col>3</xdr:col>
      <xdr:colOff>47625</xdr:colOff>
      <xdr:row>84</xdr:row>
      <xdr:rowOff>57150</xdr:rowOff>
    </xdr:from>
    <xdr:to>
      <xdr:col>3</xdr:col>
      <xdr:colOff>381000</xdr:colOff>
      <xdr:row>84</xdr:row>
      <xdr:rowOff>323850</xdr:rowOff>
    </xdr:to>
    <xdr:pic>
      <xdr:nvPicPr>
        <xdr:cNvPr id="8" name="Picture 18" descr="232"/>
        <xdr:cNvPicPr preferRelativeResize="1">
          <a:picLocks noChangeAspect="1"/>
        </xdr:cNvPicPr>
      </xdr:nvPicPr>
      <xdr:blipFill>
        <a:blip r:embed="rId8"/>
        <a:stretch>
          <a:fillRect/>
        </a:stretch>
      </xdr:blipFill>
      <xdr:spPr>
        <a:xfrm>
          <a:off x="1352550" y="58092975"/>
          <a:ext cx="333375" cy="266700"/>
        </a:xfrm>
        <a:prstGeom prst="rect">
          <a:avLst/>
        </a:prstGeom>
        <a:noFill/>
        <a:ln w="9525" cmpd="sng">
          <a:noFill/>
        </a:ln>
      </xdr:spPr>
    </xdr:pic>
    <xdr:clientData/>
  </xdr:twoCellAnchor>
  <xdr:twoCellAnchor>
    <xdr:from>
      <xdr:col>3</xdr:col>
      <xdr:colOff>9525</xdr:colOff>
      <xdr:row>87</xdr:row>
      <xdr:rowOff>66675</xdr:rowOff>
    </xdr:from>
    <xdr:to>
      <xdr:col>3</xdr:col>
      <xdr:colOff>371475</xdr:colOff>
      <xdr:row>87</xdr:row>
      <xdr:rowOff>314325</xdr:rowOff>
    </xdr:to>
    <xdr:pic>
      <xdr:nvPicPr>
        <xdr:cNvPr id="9" name="Picture 19" descr="251"/>
        <xdr:cNvPicPr preferRelativeResize="1">
          <a:picLocks noChangeAspect="1"/>
        </xdr:cNvPicPr>
      </xdr:nvPicPr>
      <xdr:blipFill>
        <a:blip r:embed="rId9"/>
        <a:stretch>
          <a:fillRect/>
        </a:stretch>
      </xdr:blipFill>
      <xdr:spPr>
        <a:xfrm>
          <a:off x="1314450" y="59083575"/>
          <a:ext cx="361950" cy="247650"/>
        </a:xfrm>
        <a:prstGeom prst="rect">
          <a:avLst/>
        </a:prstGeom>
        <a:noFill/>
        <a:ln w="9525" cmpd="sng">
          <a:noFill/>
        </a:ln>
      </xdr:spPr>
    </xdr:pic>
    <xdr:clientData/>
  </xdr:twoCellAnchor>
  <xdr:twoCellAnchor>
    <xdr:from>
      <xdr:col>3</xdr:col>
      <xdr:colOff>47625</xdr:colOff>
      <xdr:row>89</xdr:row>
      <xdr:rowOff>19050</xdr:rowOff>
    </xdr:from>
    <xdr:to>
      <xdr:col>3</xdr:col>
      <xdr:colOff>361950</xdr:colOff>
      <xdr:row>90</xdr:row>
      <xdr:rowOff>0</xdr:rowOff>
    </xdr:to>
    <xdr:pic>
      <xdr:nvPicPr>
        <xdr:cNvPr id="10" name="Picture 27" descr="302"/>
        <xdr:cNvPicPr preferRelativeResize="1">
          <a:picLocks noChangeAspect="1"/>
        </xdr:cNvPicPr>
      </xdr:nvPicPr>
      <xdr:blipFill>
        <a:blip r:embed="rId10"/>
        <a:stretch>
          <a:fillRect/>
        </a:stretch>
      </xdr:blipFill>
      <xdr:spPr>
        <a:xfrm>
          <a:off x="1352550" y="60836175"/>
          <a:ext cx="314325" cy="304800"/>
        </a:xfrm>
        <a:prstGeom prst="rect">
          <a:avLst/>
        </a:prstGeom>
        <a:noFill/>
        <a:ln w="9525" cmpd="sng">
          <a:noFill/>
        </a:ln>
      </xdr:spPr>
    </xdr:pic>
    <xdr:clientData/>
  </xdr:twoCellAnchor>
  <xdr:twoCellAnchor>
    <xdr:from>
      <xdr:col>3</xdr:col>
      <xdr:colOff>57150</xdr:colOff>
      <xdr:row>90</xdr:row>
      <xdr:rowOff>28575</xdr:rowOff>
    </xdr:from>
    <xdr:to>
      <xdr:col>3</xdr:col>
      <xdr:colOff>361950</xdr:colOff>
      <xdr:row>90</xdr:row>
      <xdr:rowOff>314325</xdr:rowOff>
    </xdr:to>
    <xdr:pic>
      <xdr:nvPicPr>
        <xdr:cNvPr id="11" name="Picture 28" descr="249"/>
        <xdr:cNvPicPr preferRelativeResize="1">
          <a:picLocks noChangeAspect="1"/>
        </xdr:cNvPicPr>
      </xdr:nvPicPr>
      <xdr:blipFill>
        <a:blip r:embed="rId11"/>
        <a:stretch>
          <a:fillRect/>
        </a:stretch>
      </xdr:blipFill>
      <xdr:spPr>
        <a:xfrm>
          <a:off x="1362075" y="61169550"/>
          <a:ext cx="304800" cy="285750"/>
        </a:xfrm>
        <a:prstGeom prst="rect">
          <a:avLst/>
        </a:prstGeom>
        <a:noFill/>
        <a:ln w="9525" cmpd="sng">
          <a:noFill/>
        </a:ln>
      </xdr:spPr>
    </xdr:pic>
    <xdr:clientData/>
  </xdr:twoCellAnchor>
  <xdr:twoCellAnchor>
    <xdr:from>
      <xdr:col>3</xdr:col>
      <xdr:colOff>76200</xdr:colOff>
      <xdr:row>91</xdr:row>
      <xdr:rowOff>19050</xdr:rowOff>
    </xdr:from>
    <xdr:to>
      <xdr:col>3</xdr:col>
      <xdr:colOff>352425</xdr:colOff>
      <xdr:row>91</xdr:row>
      <xdr:rowOff>295275</xdr:rowOff>
    </xdr:to>
    <xdr:pic>
      <xdr:nvPicPr>
        <xdr:cNvPr id="12" name="Picture 29" descr="305"/>
        <xdr:cNvPicPr preferRelativeResize="1">
          <a:picLocks noChangeAspect="1"/>
        </xdr:cNvPicPr>
      </xdr:nvPicPr>
      <xdr:blipFill>
        <a:blip r:embed="rId12"/>
        <a:stretch>
          <a:fillRect/>
        </a:stretch>
      </xdr:blipFill>
      <xdr:spPr>
        <a:xfrm>
          <a:off x="1381125" y="61474350"/>
          <a:ext cx="276225" cy="276225"/>
        </a:xfrm>
        <a:prstGeom prst="rect">
          <a:avLst/>
        </a:prstGeom>
        <a:noFill/>
        <a:ln w="9525" cmpd="sng">
          <a:noFill/>
        </a:ln>
      </xdr:spPr>
    </xdr:pic>
    <xdr:clientData/>
  </xdr:twoCellAnchor>
  <xdr:twoCellAnchor>
    <xdr:from>
      <xdr:col>3</xdr:col>
      <xdr:colOff>76200</xdr:colOff>
      <xdr:row>92</xdr:row>
      <xdr:rowOff>9525</xdr:rowOff>
    </xdr:from>
    <xdr:to>
      <xdr:col>3</xdr:col>
      <xdr:colOff>371475</xdr:colOff>
      <xdr:row>92</xdr:row>
      <xdr:rowOff>238125</xdr:rowOff>
    </xdr:to>
    <xdr:pic>
      <xdr:nvPicPr>
        <xdr:cNvPr id="13" name="Picture 30" descr="314"/>
        <xdr:cNvPicPr preferRelativeResize="1">
          <a:picLocks noChangeAspect="1"/>
        </xdr:cNvPicPr>
      </xdr:nvPicPr>
      <xdr:blipFill>
        <a:blip r:embed="rId13"/>
        <a:stretch>
          <a:fillRect/>
        </a:stretch>
      </xdr:blipFill>
      <xdr:spPr>
        <a:xfrm>
          <a:off x="1381125" y="61760100"/>
          <a:ext cx="295275" cy="228600"/>
        </a:xfrm>
        <a:prstGeom prst="rect">
          <a:avLst/>
        </a:prstGeom>
        <a:noFill/>
        <a:ln w="9525" cmpd="sng">
          <a:noFill/>
        </a:ln>
      </xdr:spPr>
    </xdr:pic>
    <xdr:clientData/>
  </xdr:twoCellAnchor>
  <xdr:twoCellAnchor>
    <xdr:from>
      <xdr:col>3</xdr:col>
      <xdr:colOff>66675</xdr:colOff>
      <xdr:row>93</xdr:row>
      <xdr:rowOff>19050</xdr:rowOff>
    </xdr:from>
    <xdr:to>
      <xdr:col>3</xdr:col>
      <xdr:colOff>333375</xdr:colOff>
      <xdr:row>93</xdr:row>
      <xdr:rowOff>238125</xdr:rowOff>
    </xdr:to>
    <xdr:pic>
      <xdr:nvPicPr>
        <xdr:cNvPr id="14" name="Picture 31" descr="325"/>
        <xdr:cNvPicPr preferRelativeResize="1">
          <a:picLocks noChangeAspect="1"/>
        </xdr:cNvPicPr>
      </xdr:nvPicPr>
      <xdr:blipFill>
        <a:blip r:embed="rId14"/>
        <a:stretch>
          <a:fillRect/>
        </a:stretch>
      </xdr:blipFill>
      <xdr:spPr>
        <a:xfrm>
          <a:off x="1371600" y="62007750"/>
          <a:ext cx="266700" cy="219075"/>
        </a:xfrm>
        <a:prstGeom prst="rect">
          <a:avLst/>
        </a:prstGeom>
        <a:noFill/>
        <a:ln w="9525" cmpd="sng">
          <a:noFill/>
        </a:ln>
      </xdr:spPr>
    </xdr:pic>
    <xdr:clientData/>
  </xdr:twoCellAnchor>
  <xdr:twoCellAnchor editAs="oneCell">
    <xdr:from>
      <xdr:col>3</xdr:col>
      <xdr:colOff>19050</xdr:colOff>
      <xdr:row>94</xdr:row>
      <xdr:rowOff>38100</xdr:rowOff>
    </xdr:from>
    <xdr:to>
      <xdr:col>3</xdr:col>
      <xdr:colOff>476250</xdr:colOff>
      <xdr:row>94</xdr:row>
      <xdr:rowOff>333375</xdr:rowOff>
    </xdr:to>
    <xdr:pic>
      <xdr:nvPicPr>
        <xdr:cNvPr id="15" name="Picture 32"/>
        <xdr:cNvPicPr preferRelativeResize="1">
          <a:picLocks noChangeAspect="1"/>
        </xdr:cNvPicPr>
      </xdr:nvPicPr>
      <xdr:blipFill>
        <a:blip r:embed="rId15"/>
        <a:stretch>
          <a:fillRect/>
        </a:stretch>
      </xdr:blipFill>
      <xdr:spPr>
        <a:xfrm>
          <a:off x="1323975" y="62264925"/>
          <a:ext cx="457200" cy="295275"/>
        </a:xfrm>
        <a:prstGeom prst="rect">
          <a:avLst/>
        </a:prstGeom>
        <a:noFill/>
        <a:ln w="9525" cmpd="sng">
          <a:noFill/>
        </a:ln>
      </xdr:spPr>
    </xdr:pic>
    <xdr:clientData/>
  </xdr:twoCellAnchor>
  <xdr:twoCellAnchor>
    <xdr:from>
      <xdr:col>3</xdr:col>
      <xdr:colOff>38100</xdr:colOff>
      <xdr:row>95</xdr:row>
      <xdr:rowOff>28575</xdr:rowOff>
    </xdr:from>
    <xdr:to>
      <xdr:col>3</xdr:col>
      <xdr:colOff>438150</xdr:colOff>
      <xdr:row>95</xdr:row>
      <xdr:rowOff>314325</xdr:rowOff>
    </xdr:to>
    <xdr:pic>
      <xdr:nvPicPr>
        <xdr:cNvPr id="16" name="Picture 33" descr="346"/>
        <xdr:cNvPicPr preferRelativeResize="1">
          <a:picLocks noChangeAspect="1"/>
        </xdr:cNvPicPr>
      </xdr:nvPicPr>
      <xdr:blipFill>
        <a:blip r:embed="rId16"/>
        <a:stretch>
          <a:fillRect/>
        </a:stretch>
      </xdr:blipFill>
      <xdr:spPr>
        <a:xfrm>
          <a:off x="1343025" y="62617350"/>
          <a:ext cx="400050" cy="285750"/>
        </a:xfrm>
        <a:prstGeom prst="rect">
          <a:avLst/>
        </a:prstGeom>
        <a:noFill/>
        <a:ln w="9525" cmpd="sng">
          <a:noFill/>
        </a:ln>
      </xdr:spPr>
    </xdr:pic>
    <xdr:clientData/>
  </xdr:twoCellAnchor>
  <xdr:twoCellAnchor>
    <xdr:from>
      <xdr:col>3</xdr:col>
      <xdr:colOff>47625</xdr:colOff>
      <xdr:row>97</xdr:row>
      <xdr:rowOff>28575</xdr:rowOff>
    </xdr:from>
    <xdr:to>
      <xdr:col>3</xdr:col>
      <xdr:colOff>504825</xdr:colOff>
      <xdr:row>97</xdr:row>
      <xdr:rowOff>371475</xdr:rowOff>
    </xdr:to>
    <xdr:pic>
      <xdr:nvPicPr>
        <xdr:cNvPr id="17" name="Picture 34" descr="9"/>
        <xdr:cNvPicPr preferRelativeResize="1">
          <a:picLocks noChangeAspect="1"/>
        </xdr:cNvPicPr>
      </xdr:nvPicPr>
      <xdr:blipFill>
        <a:blip r:embed="rId17"/>
        <a:stretch>
          <a:fillRect/>
        </a:stretch>
      </xdr:blipFill>
      <xdr:spPr>
        <a:xfrm>
          <a:off x="1352550" y="63941325"/>
          <a:ext cx="457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L101"/>
  <sheetViews>
    <sheetView view="pageBreakPreview" zoomScaleSheetLayoutView="100" workbookViewId="0" topLeftCell="A82">
      <selection activeCell="J6" sqref="J6"/>
    </sheetView>
  </sheetViews>
  <sheetFormatPr defaultColWidth="11.421875" defaultRowHeight="15"/>
  <cols>
    <col min="1" max="1" width="5.00390625" style="1" customWidth="1"/>
    <col min="2" max="2" width="6.140625" style="261" customWidth="1"/>
    <col min="3" max="3" width="8.421875" style="261" customWidth="1"/>
    <col min="4" max="4" width="58.8515625" style="264" customWidth="1"/>
    <col min="5" max="5" width="10.28125" style="262" customWidth="1"/>
    <col min="6" max="6" width="14.140625" style="252" customWidth="1"/>
    <col min="7" max="7" width="16.421875" style="263" customWidth="1"/>
    <col min="8" max="8" width="21.7109375" style="263" customWidth="1"/>
    <col min="9" max="16384" width="11.421875" style="1" customWidth="1"/>
  </cols>
  <sheetData>
    <row r="1" spans="2:8" ht="94.5" customHeight="1" thickBot="1">
      <c r="B1" s="441" t="s">
        <v>285</v>
      </c>
      <c r="C1" s="442"/>
      <c r="D1" s="442"/>
      <c r="E1" s="442"/>
      <c r="F1" s="442"/>
      <c r="G1" s="442"/>
      <c r="H1" s="443"/>
    </row>
    <row r="2" spans="2:8" ht="32.25" customHeight="1">
      <c r="B2" s="457" t="s">
        <v>126</v>
      </c>
      <c r="C2" s="458"/>
      <c r="D2" s="458"/>
      <c r="E2" s="458"/>
      <c r="F2" s="458"/>
      <c r="G2" s="458"/>
      <c r="H2" s="459"/>
    </row>
    <row r="3" spans="2:8" ht="31.5" customHeight="1">
      <c r="B3" s="460" t="s">
        <v>286</v>
      </c>
      <c r="C3" s="461"/>
      <c r="D3" s="461"/>
      <c r="E3" s="461"/>
      <c r="F3" s="461"/>
      <c r="G3" s="461"/>
      <c r="H3" s="462"/>
    </row>
    <row r="4" spans="2:8" ht="18.75">
      <c r="B4" s="181"/>
      <c r="C4" s="65"/>
      <c r="D4" s="451" t="s">
        <v>101</v>
      </c>
      <c r="E4" s="452"/>
      <c r="F4" s="452"/>
      <c r="G4" s="452"/>
      <c r="H4" s="453"/>
    </row>
    <row r="5" spans="2:8" ht="72" customHeight="1">
      <c r="B5" s="182"/>
      <c r="C5" s="183" t="s">
        <v>102</v>
      </c>
      <c r="D5" s="454" t="s">
        <v>103</v>
      </c>
      <c r="E5" s="455"/>
      <c r="F5" s="455"/>
      <c r="G5" s="455"/>
      <c r="H5" s="456"/>
    </row>
    <row r="6" spans="2:8" ht="150" customHeight="1">
      <c r="B6" s="182"/>
      <c r="C6" s="183" t="s">
        <v>104</v>
      </c>
      <c r="D6" s="454" t="s">
        <v>105</v>
      </c>
      <c r="E6" s="463"/>
      <c r="F6" s="463"/>
      <c r="G6" s="463"/>
      <c r="H6" s="464"/>
    </row>
    <row r="7" spans="2:8" ht="90" customHeight="1">
      <c r="B7" s="20"/>
      <c r="C7" s="49" t="s">
        <v>106</v>
      </c>
      <c r="D7" s="485" t="s">
        <v>107</v>
      </c>
      <c r="E7" s="485"/>
      <c r="F7" s="485"/>
      <c r="G7" s="485"/>
      <c r="H7" s="486"/>
    </row>
    <row r="8" spans="2:8" ht="74.25" customHeight="1">
      <c r="B8" s="21"/>
      <c r="C8" s="22" t="s">
        <v>108</v>
      </c>
      <c r="D8" s="485" t="s">
        <v>396</v>
      </c>
      <c r="E8" s="485"/>
      <c r="F8" s="485"/>
      <c r="G8" s="485"/>
      <c r="H8" s="486"/>
    </row>
    <row r="9" spans="2:8" ht="150.75" customHeight="1">
      <c r="B9" s="20"/>
      <c r="C9" s="49" t="s">
        <v>109</v>
      </c>
      <c r="D9" s="485" t="s">
        <v>397</v>
      </c>
      <c r="E9" s="485"/>
      <c r="F9" s="485"/>
      <c r="G9" s="485"/>
      <c r="H9" s="486"/>
    </row>
    <row r="10" spans="2:9" ht="101.25" customHeight="1">
      <c r="B10" s="20"/>
      <c r="C10" s="49" t="s">
        <v>110</v>
      </c>
      <c r="D10" s="485" t="s">
        <v>398</v>
      </c>
      <c r="E10" s="485"/>
      <c r="F10" s="485"/>
      <c r="G10" s="485"/>
      <c r="H10" s="486"/>
      <c r="I10" s="4"/>
    </row>
    <row r="11" spans="2:8" ht="46.5" customHeight="1">
      <c r="B11" s="20"/>
      <c r="C11" s="49" t="s">
        <v>111</v>
      </c>
      <c r="D11" s="485" t="s">
        <v>112</v>
      </c>
      <c r="E11" s="485"/>
      <c r="F11" s="485"/>
      <c r="G11" s="485"/>
      <c r="H11" s="486"/>
    </row>
    <row r="12" spans="2:8" ht="84.75" customHeight="1">
      <c r="B12" s="20"/>
      <c r="C12" s="49" t="s">
        <v>113</v>
      </c>
      <c r="D12" s="454" t="s">
        <v>399</v>
      </c>
      <c r="E12" s="463"/>
      <c r="F12" s="463"/>
      <c r="G12" s="463"/>
      <c r="H12" s="464"/>
    </row>
    <row r="13" spans="2:8" ht="87.75" customHeight="1">
      <c r="B13" s="20"/>
      <c r="C13" s="186" t="s">
        <v>114</v>
      </c>
      <c r="D13" s="485" t="s">
        <v>400</v>
      </c>
      <c r="E13" s="485"/>
      <c r="F13" s="485"/>
      <c r="G13" s="485"/>
      <c r="H13" s="486"/>
    </row>
    <row r="14" spans="2:8" ht="42.75" customHeight="1">
      <c r="B14" s="20"/>
      <c r="C14" s="49" t="s">
        <v>115</v>
      </c>
      <c r="D14" s="509" t="s">
        <v>116</v>
      </c>
      <c r="E14" s="461"/>
      <c r="F14" s="461"/>
      <c r="G14" s="461"/>
      <c r="H14" s="462"/>
    </row>
    <row r="15" spans="2:8" ht="213.75" customHeight="1">
      <c r="B15" s="20"/>
      <c r="C15" s="49" t="s">
        <v>117</v>
      </c>
      <c r="D15" s="485" t="s">
        <v>118</v>
      </c>
      <c r="E15" s="485"/>
      <c r="F15" s="485"/>
      <c r="G15" s="485"/>
      <c r="H15" s="486"/>
    </row>
    <row r="16" spans="2:8" ht="159" customHeight="1">
      <c r="B16" s="20"/>
      <c r="C16" s="49" t="s">
        <v>119</v>
      </c>
      <c r="D16" s="454" t="s">
        <v>120</v>
      </c>
      <c r="E16" s="463"/>
      <c r="F16" s="463"/>
      <c r="G16" s="463"/>
      <c r="H16" s="464"/>
    </row>
    <row r="17" spans="2:8" ht="120" customHeight="1">
      <c r="B17" s="20"/>
      <c r="C17" s="49" t="s">
        <v>121</v>
      </c>
      <c r="D17" s="454" t="s">
        <v>122</v>
      </c>
      <c r="E17" s="463"/>
      <c r="F17" s="463"/>
      <c r="G17" s="463"/>
      <c r="H17" s="464"/>
    </row>
    <row r="18" spans="2:8" ht="84" customHeight="1">
      <c r="B18" s="21"/>
      <c r="C18" s="22" t="s">
        <v>123</v>
      </c>
      <c r="D18" s="454" t="s">
        <v>401</v>
      </c>
      <c r="E18" s="463"/>
      <c r="F18" s="463"/>
      <c r="G18" s="463"/>
      <c r="H18" s="464"/>
    </row>
    <row r="19" spans="2:8" ht="85.5" customHeight="1" thickBot="1">
      <c r="B19" s="187"/>
      <c r="C19" s="188" t="s">
        <v>124</v>
      </c>
      <c r="D19" s="465" t="s">
        <v>125</v>
      </c>
      <c r="E19" s="465"/>
      <c r="F19" s="465"/>
      <c r="G19" s="465"/>
      <c r="H19" s="466"/>
    </row>
    <row r="20" spans="2:8" ht="24.75" customHeight="1" thickBot="1">
      <c r="B20" s="189"/>
      <c r="C20" s="190"/>
      <c r="D20" s="191"/>
      <c r="E20" s="192"/>
      <c r="F20" s="193"/>
      <c r="G20" s="192"/>
      <c r="H20" s="192"/>
    </row>
    <row r="21" spans="2:8" ht="56.25">
      <c r="B21" s="194" t="s">
        <v>0</v>
      </c>
      <c r="C21" s="195" t="s">
        <v>1</v>
      </c>
      <c r="D21" s="64" t="s">
        <v>2</v>
      </c>
      <c r="E21" s="64" t="s">
        <v>84</v>
      </c>
      <c r="F21" s="196" t="s">
        <v>3</v>
      </c>
      <c r="G21" s="197" t="s">
        <v>4</v>
      </c>
      <c r="H21" s="198" t="s">
        <v>5</v>
      </c>
    </row>
    <row r="22" spans="2:8" ht="22.5" customHeight="1" thickBot="1">
      <c r="B22" s="199">
        <v>1</v>
      </c>
      <c r="C22" s="200">
        <v>2</v>
      </c>
      <c r="D22" s="200">
        <v>3</v>
      </c>
      <c r="E22" s="200">
        <v>4</v>
      </c>
      <c r="F22" s="201">
        <v>5</v>
      </c>
      <c r="G22" s="201">
        <v>6</v>
      </c>
      <c r="H22" s="202">
        <v>7</v>
      </c>
    </row>
    <row r="23" spans="2:8" ht="22.5" customHeight="1">
      <c r="B23" s="203"/>
      <c r="C23" s="204"/>
      <c r="D23" s="502" t="s">
        <v>91</v>
      </c>
      <c r="E23" s="503"/>
      <c r="F23" s="503"/>
      <c r="G23" s="503"/>
      <c r="H23" s="504"/>
    </row>
    <row r="24" spans="2:8" ht="30.75" customHeight="1">
      <c r="B24" s="199"/>
      <c r="C24" s="205">
        <v>0.1</v>
      </c>
      <c r="D24" s="23" t="s">
        <v>93</v>
      </c>
      <c r="E24" s="30" t="s">
        <v>92</v>
      </c>
      <c r="F24" s="70">
        <v>1</v>
      </c>
      <c r="G24" s="206"/>
      <c r="H24" s="78">
        <f aca="true" t="shared" si="0" ref="H24:H30">F24*G24</f>
        <v>0</v>
      </c>
    </row>
    <row r="25" spans="2:8" ht="43.5" customHeight="1">
      <c r="B25" s="199"/>
      <c r="C25" s="205">
        <v>0.2</v>
      </c>
      <c r="D25" s="23" t="s">
        <v>94</v>
      </c>
      <c r="E25" s="30" t="s">
        <v>92</v>
      </c>
      <c r="F25" s="70">
        <v>1</v>
      </c>
      <c r="G25" s="206"/>
      <c r="H25" s="78">
        <f t="shared" si="0"/>
        <v>0</v>
      </c>
    </row>
    <row r="26" spans="2:8" ht="24.75" customHeight="1">
      <c r="B26" s="199"/>
      <c r="C26" s="205">
        <v>0.3</v>
      </c>
      <c r="D26" s="23" t="s">
        <v>95</v>
      </c>
      <c r="E26" s="30" t="s">
        <v>92</v>
      </c>
      <c r="F26" s="70">
        <v>1</v>
      </c>
      <c r="G26" s="206"/>
      <c r="H26" s="78">
        <f t="shared" si="0"/>
        <v>0</v>
      </c>
    </row>
    <row r="27" spans="2:8" ht="29.25" customHeight="1">
      <c r="B27" s="199"/>
      <c r="C27" s="205">
        <v>0.4</v>
      </c>
      <c r="D27" s="23" t="s">
        <v>96</v>
      </c>
      <c r="E27" s="30" t="s">
        <v>92</v>
      </c>
      <c r="F27" s="70">
        <v>1</v>
      </c>
      <c r="G27" s="206"/>
      <c r="H27" s="78">
        <f t="shared" si="0"/>
        <v>0</v>
      </c>
    </row>
    <row r="28" spans="2:8" ht="48" customHeight="1">
      <c r="B28" s="199"/>
      <c r="C28" s="205">
        <v>0.5</v>
      </c>
      <c r="D28" s="23" t="s">
        <v>97</v>
      </c>
      <c r="E28" s="30" t="s">
        <v>92</v>
      </c>
      <c r="F28" s="70">
        <v>1</v>
      </c>
      <c r="G28" s="206"/>
      <c r="H28" s="78">
        <f t="shared" si="0"/>
        <v>0</v>
      </c>
    </row>
    <row r="29" spans="2:8" ht="47.25" customHeight="1">
      <c r="B29" s="199"/>
      <c r="C29" s="205">
        <v>0.6</v>
      </c>
      <c r="D29" s="23" t="s">
        <v>98</v>
      </c>
      <c r="E29" s="30" t="s">
        <v>92</v>
      </c>
      <c r="F29" s="70">
        <v>1</v>
      </c>
      <c r="G29" s="206"/>
      <c r="H29" s="78">
        <f t="shared" si="0"/>
        <v>0</v>
      </c>
    </row>
    <row r="30" spans="2:8" ht="51" customHeight="1" thickBot="1">
      <c r="B30" s="207"/>
      <c r="C30" s="205">
        <v>0.7</v>
      </c>
      <c r="D30" s="127" t="s">
        <v>99</v>
      </c>
      <c r="E30" s="81" t="s">
        <v>92</v>
      </c>
      <c r="F30" s="82">
        <v>1</v>
      </c>
      <c r="G30" s="208"/>
      <c r="H30" s="209">
        <f t="shared" si="0"/>
        <v>0</v>
      </c>
    </row>
    <row r="31" spans="2:8" ht="19.5" thickBot="1">
      <c r="B31" s="34"/>
      <c r="C31" s="210"/>
      <c r="D31" s="487" t="s">
        <v>100</v>
      </c>
      <c r="E31" s="488"/>
      <c r="F31" s="488"/>
      <c r="G31" s="489"/>
      <c r="H31" s="24">
        <f>SUM(H24:H30)</f>
        <v>0</v>
      </c>
    </row>
    <row r="32" spans="2:8" ht="23.25" customHeight="1">
      <c r="B32" s="25"/>
      <c r="C32" s="29"/>
      <c r="D32" s="499" t="s">
        <v>6</v>
      </c>
      <c r="E32" s="500"/>
      <c r="F32" s="500"/>
      <c r="G32" s="500"/>
      <c r="H32" s="501"/>
    </row>
    <row r="33" spans="2:8" ht="24.75" customHeight="1">
      <c r="B33" s="25">
        <v>1</v>
      </c>
      <c r="C33" s="56" t="s">
        <v>7</v>
      </c>
      <c r="D33" s="178" t="s">
        <v>39</v>
      </c>
      <c r="E33" s="30" t="s">
        <v>86</v>
      </c>
      <c r="F33" s="70">
        <v>350</v>
      </c>
      <c r="G33" s="206"/>
      <c r="H33" s="78">
        <f>F33*G33</f>
        <v>0</v>
      </c>
    </row>
    <row r="34" spans="2:8" ht="47.25" customHeight="1">
      <c r="B34" s="25">
        <v>2</v>
      </c>
      <c r="C34" s="56" t="s">
        <v>8</v>
      </c>
      <c r="D34" s="23" t="s">
        <v>342</v>
      </c>
      <c r="E34" s="30" t="s">
        <v>86</v>
      </c>
      <c r="F34" s="70">
        <v>350</v>
      </c>
      <c r="G34" s="206"/>
      <c r="H34" s="78">
        <f>F34*G34</f>
        <v>0</v>
      </c>
    </row>
    <row r="35" spans="2:8" ht="66.75" customHeight="1">
      <c r="B35" s="25">
        <v>3</v>
      </c>
      <c r="C35" s="56" t="s">
        <v>28</v>
      </c>
      <c r="D35" s="23" t="s">
        <v>41</v>
      </c>
      <c r="E35" s="30" t="s">
        <v>63</v>
      </c>
      <c r="F35" s="70">
        <v>9</v>
      </c>
      <c r="G35" s="206"/>
      <c r="H35" s="78">
        <f>F35*G35</f>
        <v>0</v>
      </c>
    </row>
    <row r="36" spans="2:8" ht="66.75" customHeight="1" thickBot="1">
      <c r="B36" s="26">
        <v>4</v>
      </c>
      <c r="C36" s="60" t="s">
        <v>29</v>
      </c>
      <c r="D36" s="61" t="s">
        <v>290</v>
      </c>
      <c r="E36" s="211" t="s">
        <v>63</v>
      </c>
      <c r="F36" s="82">
        <v>5</v>
      </c>
      <c r="G36" s="208"/>
      <c r="H36" s="209">
        <f>F36*G36</f>
        <v>0</v>
      </c>
    </row>
    <row r="37" spans="2:8" ht="21" customHeight="1" thickBot="1">
      <c r="B37" s="27"/>
      <c r="C37" s="89"/>
      <c r="D37" s="444" t="s">
        <v>64</v>
      </c>
      <c r="E37" s="445"/>
      <c r="F37" s="445"/>
      <c r="G37" s="445"/>
      <c r="H37" s="28">
        <f>SUM(H33:H36)</f>
        <v>0</v>
      </c>
    </row>
    <row r="38" spans="2:8" ht="24.75" customHeight="1">
      <c r="B38" s="212"/>
      <c r="C38" s="213"/>
      <c r="D38" s="511" t="s">
        <v>27</v>
      </c>
      <c r="E38" s="512"/>
      <c r="F38" s="512"/>
      <c r="G38" s="512"/>
      <c r="H38" s="513"/>
    </row>
    <row r="39" spans="2:8" ht="81" customHeight="1">
      <c r="B39" s="25">
        <v>5</v>
      </c>
      <c r="C39" s="29" t="s">
        <v>9</v>
      </c>
      <c r="D39" s="23" t="s">
        <v>315</v>
      </c>
      <c r="E39" s="30" t="s">
        <v>42</v>
      </c>
      <c r="F39" s="70">
        <v>619.4</v>
      </c>
      <c r="G39" s="206"/>
      <c r="H39" s="78">
        <f>F39*G39</f>
        <v>0</v>
      </c>
    </row>
    <row r="40" spans="2:8" ht="42.75" customHeight="1">
      <c r="B40" s="25">
        <v>6</v>
      </c>
      <c r="C40" s="29" t="s">
        <v>10</v>
      </c>
      <c r="D40" s="23" t="s">
        <v>128</v>
      </c>
      <c r="E40" s="30" t="s">
        <v>42</v>
      </c>
      <c r="F40" s="177">
        <v>829.79</v>
      </c>
      <c r="G40" s="206"/>
      <c r="H40" s="78">
        <f>F40*G40</f>
        <v>0</v>
      </c>
    </row>
    <row r="41" spans="2:8" ht="48" customHeight="1">
      <c r="B41" s="25">
        <v>7</v>
      </c>
      <c r="C41" s="29" t="s">
        <v>11</v>
      </c>
      <c r="D41" s="23" t="s">
        <v>43</v>
      </c>
      <c r="E41" s="30" t="s">
        <v>40</v>
      </c>
      <c r="F41" s="177">
        <v>3705.27</v>
      </c>
      <c r="G41" s="206"/>
      <c r="H41" s="78">
        <f>F41*G41</f>
        <v>0</v>
      </c>
    </row>
    <row r="42" spans="2:8" ht="22.5" customHeight="1">
      <c r="B42" s="25"/>
      <c r="C42" s="29"/>
      <c r="D42" s="214" t="s">
        <v>53</v>
      </c>
      <c r="E42" s="30"/>
      <c r="F42" s="70"/>
      <c r="G42" s="215"/>
      <c r="H42" s="32"/>
    </row>
    <row r="43" spans="2:8" ht="30" customHeight="1">
      <c r="B43" s="25">
        <v>8</v>
      </c>
      <c r="C43" s="29" t="s">
        <v>30</v>
      </c>
      <c r="D43" s="23" t="s">
        <v>44</v>
      </c>
      <c r="E43" s="30" t="s">
        <v>40</v>
      </c>
      <c r="F43" s="70">
        <v>3111.28</v>
      </c>
      <c r="G43" s="206"/>
      <c r="H43" s="78">
        <f>F43*G43</f>
        <v>0</v>
      </c>
    </row>
    <row r="44" spans="2:8" ht="81" customHeight="1">
      <c r="B44" s="25">
        <v>9</v>
      </c>
      <c r="C44" s="29" t="s">
        <v>85</v>
      </c>
      <c r="D44" s="23" t="s">
        <v>316</v>
      </c>
      <c r="E44" s="30" t="s">
        <v>42</v>
      </c>
      <c r="F44" s="70">
        <v>139.36</v>
      </c>
      <c r="G44" s="206"/>
      <c r="H44" s="78">
        <f>F44*G44</f>
        <v>0</v>
      </c>
    </row>
    <row r="45" spans="2:8" ht="65.25" customHeight="1">
      <c r="B45" s="25">
        <v>10</v>
      </c>
      <c r="C45" s="29" t="s">
        <v>31</v>
      </c>
      <c r="D45" s="23" t="s">
        <v>343</v>
      </c>
      <c r="E45" s="30" t="s">
        <v>42</v>
      </c>
      <c r="F45" s="70">
        <v>678.41</v>
      </c>
      <c r="G45" s="206"/>
      <c r="H45" s="78">
        <f>F45*G45</f>
        <v>0</v>
      </c>
    </row>
    <row r="46" spans="2:8" ht="216" customHeight="1" thickBot="1">
      <c r="B46" s="26">
        <v>11</v>
      </c>
      <c r="C46" s="33" t="s">
        <v>32</v>
      </c>
      <c r="D46" s="61" t="s">
        <v>317</v>
      </c>
      <c r="E46" s="81" t="s">
        <v>86</v>
      </c>
      <c r="F46" s="82">
        <v>348</v>
      </c>
      <c r="G46" s="208"/>
      <c r="H46" s="209">
        <f>F46*G46</f>
        <v>0</v>
      </c>
    </row>
    <row r="47" spans="2:8" ht="21" customHeight="1" thickBot="1">
      <c r="B47" s="34"/>
      <c r="C47" s="35"/>
      <c r="D47" s="446" t="s">
        <v>65</v>
      </c>
      <c r="E47" s="446"/>
      <c r="F47" s="446"/>
      <c r="G47" s="447"/>
      <c r="H47" s="28">
        <f>SUM(H39:H46)</f>
        <v>0</v>
      </c>
    </row>
    <row r="48" spans="2:8" ht="20.25" customHeight="1">
      <c r="B48" s="36"/>
      <c r="C48" s="37"/>
      <c r="D48" s="496" t="s">
        <v>21</v>
      </c>
      <c r="E48" s="514"/>
      <c r="F48" s="514"/>
      <c r="G48" s="514"/>
      <c r="H48" s="515"/>
    </row>
    <row r="49" spans="2:8" ht="101.25" customHeight="1">
      <c r="B49" s="25">
        <v>12</v>
      </c>
      <c r="C49" s="29" t="s">
        <v>12</v>
      </c>
      <c r="D49" s="38" t="s">
        <v>318</v>
      </c>
      <c r="E49" s="39" t="s">
        <v>42</v>
      </c>
      <c r="F49" s="70">
        <v>107.52</v>
      </c>
      <c r="G49" s="206"/>
      <c r="H49" s="78">
        <f>F49*G49</f>
        <v>0</v>
      </c>
    </row>
    <row r="50" spans="2:8" ht="83.25" customHeight="1">
      <c r="B50" s="25">
        <v>13</v>
      </c>
      <c r="C50" s="29" t="s">
        <v>13</v>
      </c>
      <c r="D50" s="40" t="s">
        <v>47</v>
      </c>
      <c r="E50" s="39" t="s">
        <v>86</v>
      </c>
      <c r="F50" s="70">
        <v>230.67</v>
      </c>
      <c r="G50" s="206"/>
      <c r="H50" s="78">
        <f>F50*G50</f>
        <v>0</v>
      </c>
    </row>
    <row r="51" spans="2:8" ht="86.25" customHeight="1">
      <c r="B51" s="25">
        <v>14</v>
      </c>
      <c r="C51" s="29" t="s">
        <v>14</v>
      </c>
      <c r="D51" s="41" t="s">
        <v>48</v>
      </c>
      <c r="E51" s="42" t="s">
        <v>42</v>
      </c>
      <c r="F51" s="70">
        <v>92.27</v>
      </c>
      <c r="G51" s="206"/>
      <c r="H51" s="78">
        <f>F51*G51</f>
        <v>0</v>
      </c>
    </row>
    <row r="52" spans="2:8" ht="105" customHeight="1">
      <c r="B52" s="25">
        <v>15</v>
      </c>
      <c r="C52" s="29" t="s">
        <v>15</v>
      </c>
      <c r="D52" s="43" t="s">
        <v>364</v>
      </c>
      <c r="E52" s="42" t="s">
        <v>63</v>
      </c>
      <c r="F52" s="70">
        <v>11</v>
      </c>
      <c r="G52" s="206"/>
      <c r="H52" s="78">
        <f>F52*G52</f>
        <v>0</v>
      </c>
    </row>
    <row r="53" spans="2:8" ht="54" customHeight="1">
      <c r="B53" s="25">
        <v>16</v>
      </c>
      <c r="C53" s="29" t="s">
        <v>16</v>
      </c>
      <c r="D53" s="44" t="s">
        <v>319</v>
      </c>
      <c r="E53" s="42" t="s">
        <v>63</v>
      </c>
      <c r="F53" s="70">
        <v>11</v>
      </c>
      <c r="G53" s="206"/>
      <c r="H53" s="78">
        <f>F53*G53</f>
        <v>0</v>
      </c>
    </row>
    <row r="54" spans="2:8" ht="222" customHeight="1">
      <c r="B54" s="25"/>
      <c r="C54" s="29" t="s">
        <v>17</v>
      </c>
      <c r="D54" s="43" t="s">
        <v>320</v>
      </c>
      <c r="E54" s="42"/>
      <c r="F54" s="70"/>
      <c r="G54" s="215"/>
      <c r="H54" s="216"/>
    </row>
    <row r="55" spans="2:8" ht="27.75" customHeight="1">
      <c r="B55" s="25">
        <v>17</v>
      </c>
      <c r="C55" s="29"/>
      <c r="D55" s="41" t="s">
        <v>49</v>
      </c>
      <c r="E55" s="45" t="s">
        <v>86</v>
      </c>
      <c r="F55" s="70">
        <v>128</v>
      </c>
      <c r="G55" s="206"/>
      <c r="H55" s="78">
        <f>F55*G55</f>
        <v>0</v>
      </c>
    </row>
    <row r="56" spans="2:12" s="2" customFormat="1" ht="30.75" customHeight="1">
      <c r="B56" s="25">
        <v>18</v>
      </c>
      <c r="C56" s="29"/>
      <c r="D56" s="41" t="s">
        <v>50</v>
      </c>
      <c r="E56" s="45" t="s">
        <v>86</v>
      </c>
      <c r="F56" s="70">
        <v>40</v>
      </c>
      <c r="G56" s="206"/>
      <c r="H56" s="78">
        <f>F56*G56</f>
        <v>0</v>
      </c>
      <c r="I56" s="1"/>
      <c r="J56" s="1"/>
      <c r="K56" s="1"/>
      <c r="L56" s="1"/>
    </row>
    <row r="57" spans="2:12" s="2" customFormat="1" ht="259.5" customHeight="1" thickBot="1">
      <c r="B57" s="26">
        <v>19</v>
      </c>
      <c r="C57" s="33" t="s">
        <v>18</v>
      </c>
      <c r="D57" s="46" t="s">
        <v>321</v>
      </c>
      <c r="E57" s="47" t="s">
        <v>63</v>
      </c>
      <c r="F57" s="82">
        <v>3</v>
      </c>
      <c r="G57" s="208"/>
      <c r="H57" s="209">
        <f>F57*G57</f>
        <v>0</v>
      </c>
      <c r="I57" s="1"/>
      <c r="J57" s="1"/>
      <c r="K57" s="1"/>
      <c r="L57" s="1"/>
    </row>
    <row r="58" spans="2:12" s="2" customFormat="1" ht="20.25" customHeight="1" thickBot="1">
      <c r="B58" s="34"/>
      <c r="C58" s="48"/>
      <c r="D58" s="448" t="s">
        <v>66</v>
      </c>
      <c r="E58" s="449"/>
      <c r="F58" s="449"/>
      <c r="G58" s="450"/>
      <c r="H58" s="28">
        <f>SUM(H49:H57)</f>
        <v>0</v>
      </c>
      <c r="I58" s="1"/>
      <c r="J58" s="1"/>
      <c r="K58" s="1"/>
      <c r="L58" s="1"/>
    </row>
    <row r="59" spans="2:12" s="2" customFormat="1" ht="21" customHeight="1">
      <c r="B59" s="36"/>
      <c r="C59" s="37"/>
      <c r="D59" s="493" t="s">
        <v>67</v>
      </c>
      <c r="E59" s="494"/>
      <c r="F59" s="494"/>
      <c r="G59" s="494"/>
      <c r="H59" s="495"/>
      <c r="I59" s="1"/>
      <c r="J59" s="1"/>
      <c r="K59" s="1"/>
      <c r="L59" s="1"/>
    </row>
    <row r="60" spans="2:9" s="2" customFormat="1" ht="42" customHeight="1">
      <c r="B60" s="25"/>
      <c r="C60" s="43" t="s">
        <v>68</v>
      </c>
      <c r="D60" s="40" t="s">
        <v>365</v>
      </c>
      <c r="E60" s="49"/>
      <c r="F60" s="217"/>
      <c r="G60" s="218"/>
      <c r="H60" s="219"/>
      <c r="I60" s="1"/>
    </row>
    <row r="61" spans="2:9" s="2" customFormat="1" ht="29.25" customHeight="1">
      <c r="B61" s="25">
        <v>20</v>
      </c>
      <c r="C61" s="43"/>
      <c r="D61" s="40" t="s">
        <v>44</v>
      </c>
      <c r="E61" s="39" t="s">
        <v>42</v>
      </c>
      <c r="F61" s="70">
        <v>1097.15</v>
      </c>
      <c r="G61" s="206"/>
      <c r="H61" s="78">
        <f>F61*G61</f>
        <v>0</v>
      </c>
      <c r="I61" s="1"/>
    </row>
    <row r="62" spans="2:8" ht="29.25" customHeight="1">
      <c r="B62" s="25">
        <v>21</v>
      </c>
      <c r="C62" s="43"/>
      <c r="D62" s="50" t="s">
        <v>87</v>
      </c>
      <c r="E62" s="39" t="s">
        <v>42</v>
      </c>
      <c r="F62" s="70">
        <v>175.07</v>
      </c>
      <c r="G62" s="206"/>
      <c r="H62" s="78">
        <f aca="true" t="shared" si="1" ref="H62:H67">F62*G62</f>
        <v>0</v>
      </c>
    </row>
    <row r="63" spans="2:8" ht="51.75" customHeight="1">
      <c r="B63" s="25">
        <v>22</v>
      </c>
      <c r="C63" s="43" t="s">
        <v>278</v>
      </c>
      <c r="D63" s="38" t="s">
        <v>322</v>
      </c>
      <c r="E63" s="39" t="s">
        <v>86</v>
      </c>
      <c r="F63" s="70">
        <v>949</v>
      </c>
      <c r="G63" s="206"/>
      <c r="H63" s="78">
        <f t="shared" si="1"/>
        <v>0</v>
      </c>
    </row>
    <row r="64" spans="2:8" s="3" customFormat="1" ht="47.25" customHeight="1">
      <c r="B64" s="25">
        <v>23</v>
      </c>
      <c r="C64" s="43" t="s">
        <v>279</v>
      </c>
      <c r="D64" s="38" t="s">
        <v>366</v>
      </c>
      <c r="E64" s="39" t="s">
        <v>86</v>
      </c>
      <c r="F64" s="70">
        <v>487</v>
      </c>
      <c r="G64" s="206"/>
      <c r="H64" s="78">
        <f t="shared" si="1"/>
        <v>0</v>
      </c>
    </row>
    <row r="65" spans="2:8" ht="85.5" customHeight="1">
      <c r="B65" s="25">
        <v>24</v>
      </c>
      <c r="C65" s="43" t="s">
        <v>71</v>
      </c>
      <c r="D65" s="179" t="s">
        <v>323</v>
      </c>
      <c r="E65" s="39" t="s">
        <v>40</v>
      </c>
      <c r="F65" s="70">
        <v>708.5</v>
      </c>
      <c r="G65" s="206"/>
      <c r="H65" s="78">
        <f t="shared" si="1"/>
        <v>0</v>
      </c>
    </row>
    <row r="66" spans="2:8" ht="44.25" customHeight="1">
      <c r="B66" s="25">
        <v>25</v>
      </c>
      <c r="C66" s="43" t="s">
        <v>72</v>
      </c>
      <c r="D66" s="38" t="s">
        <v>367</v>
      </c>
      <c r="E66" s="51" t="s">
        <v>40</v>
      </c>
      <c r="F66" s="70">
        <v>3134.2</v>
      </c>
      <c r="G66" s="220"/>
      <c r="H66" s="78">
        <f t="shared" si="1"/>
        <v>0</v>
      </c>
    </row>
    <row r="67" spans="2:8" ht="44.25" customHeight="1" thickBot="1">
      <c r="B67" s="26">
        <v>26</v>
      </c>
      <c r="C67" s="52" t="s">
        <v>73</v>
      </c>
      <c r="D67" s="53" t="s">
        <v>368</v>
      </c>
      <c r="E67" s="54" t="s">
        <v>40</v>
      </c>
      <c r="F67" s="82">
        <v>3134.2</v>
      </c>
      <c r="G67" s="208"/>
      <c r="H67" s="209">
        <f t="shared" si="1"/>
        <v>0</v>
      </c>
    </row>
    <row r="68" spans="2:8" ht="19.5" customHeight="1" thickBot="1">
      <c r="B68" s="505" t="s">
        <v>76</v>
      </c>
      <c r="C68" s="449"/>
      <c r="D68" s="449"/>
      <c r="E68" s="449"/>
      <c r="F68" s="449"/>
      <c r="G68" s="450"/>
      <c r="H68" s="221">
        <f>SUM(H60:H67)</f>
        <v>0</v>
      </c>
    </row>
    <row r="69" spans="2:8" ht="213" customHeight="1">
      <c r="B69" s="36"/>
      <c r="C69" s="37"/>
      <c r="D69" s="496" t="s">
        <v>338</v>
      </c>
      <c r="E69" s="497"/>
      <c r="F69" s="497"/>
      <c r="G69" s="497"/>
      <c r="H69" s="498"/>
    </row>
    <row r="70" spans="2:8" ht="60" customHeight="1">
      <c r="B70" s="36"/>
      <c r="C70" s="37"/>
      <c r="D70" s="63" t="s">
        <v>402</v>
      </c>
      <c r="E70" s="23"/>
      <c r="F70" s="184"/>
      <c r="G70" s="23"/>
      <c r="H70" s="185"/>
    </row>
    <row r="71" spans="2:8" ht="24.75" customHeight="1">
      <c r="B71" s="55">
        <v>27</v>
      </c>
      <c r="C71" s="56" t="s">
        <v>22</v>
      </c>
      <c r="D71" s="57" t="s">
        <v>54</v>
      </c>
      <c r="E71" s="39" t="s">
        <v>40</v>
      </c>
      <c r="F71" s="70">
        <v>101</v>
      </c>
      <c r="G71" s="206"/>
      <c r="H71" s="78">
        <f>F71*G71</f>
        <v>0</v>
      </c>
    </row>
    <row r="72" spans="2:8" ht="27.75" customHeight="1">
      <c r="B72" s="58">
        <v>28</v>
      </c>
      <c r="C72" s="56" t="s">
        <v>23</v>
      </c>
      <c r="D72" s="23" t="s">
        <v>55</v>
      </c>
      <c r="E72" s="45" t="s">
        <v>40</v>
      </c>
      <c r="F72" s="70">
        <v>209</v>
      </c>
      <c r="G72" s="206"/>
      <c r="H72" s="78">
        <f aca="true" t="shared" si="2" ref="H72:H78">F72*G72</f>
        <v>0</v>
      </c>
    </row>
    <row r="73" spans="2:8" ht="29.25" customHeight="1">
      <c r="B73" s="58">
        <v>29</v>
      </c>
      <c r="C73" s="56" t="s">
        <v>24</v>
      </c>
      <c r="D73" s="23" t="s">
        <v>56</v>
      </c>
      <c r="E73" s="30" t="s">
        <v>40</v>
      </c>
      <c r="F73" s="70">
        <v>27</v>
      </c>
      <c r="G73" s="206"/>
      <c r="H73" s="78">
        <f t="shared" si="2"/>
        <v>0</v>
      </c>
    </row>
    <row r="74" spans="2:8" ht="127.5" customHeight="1">
      <c r="B74" s="58"/>
      <c r="C74" s="56"/>
      <c r="D74" s="214" t="s">
        <v>339</v>
      </c>
      <c r="E74" s="30"/>
      <c r="F74" s="70"/>
      <c r="G74" s="206"/>
      <c r="H74" s="78"/>
    </row>
    <row r="75" spans="2:8" ht="30" customHeight="1">
      <c r="B75" s="55">
        <v>30</v>
      </c>
      <c r="C75" s="56" t="s">
        <v>25</v>
      </c>
      <c r="D75" s="23" t="s">
        <v>57</v>
      </c>
      <c r="E75" s="30" t="s">
        <v>63</v>
      </c>
      <c r="F75" s="70">
        <v>3</v>
      </c>
      <c r="G75" s="206"/>
      <c r="H75" s="78">
        <f t="shared" si="2"/>
        <v>0</v>
      </c>
    </row>
    <row r="76" spans="2:8" ht="47.25" customHeight="1">
      <c r="B76" s="58">
        <v>31</v>
      </c>
      <c r="C76" s="56" t="s">
        <v>26</v>
      </c>
      <c r="D76" s="23" t="s">
        <v>58</v>
      </c>
      <c r="E76" s="30" t="s">
        <v>63</v>
      </c>
      <c r="F76" s="70">
        <v>6</v>
      </c>
      <c r="G76" s="206"/>
      <c r="H76" s="78">
        <f t="shared" si="2"/>
        <v>0</v>
      </c>
    </row>
    <row r="77" spans="2:8" ht="45.75" customHeight="1">
      <c r="B77" s="58">
        <v>32</v>
      </c>
      <c r="C77" s="56" t="s">
        <v>59</v>
      </c>
      <c r="D77" s="23" t="s">
        <v>60</v>
      </c>
      <c r="E77" s="30" t="s">
        <v>63</v>
      </c>
      <c r="F77" s="70">
        <v>8</v>
      </c>
      <c r="G77" s="206"/>
      <c r="H77" s="78">
        <f t="shared" si="2"/>
        <v>0</v>
      </c>
    </row>
    <row r="78" spans="2:8" ht="30.75" customHeight="1" thickBot="1">
      <c r="B78" s="59">
        <v>33</v>
      </c>
      <c r="C78" s="60" t="s">
        <v>61</v>
      </c>
      <c r="D78" s="61" t="s">
        <v>62</v>
      </c>
      <c r="E78" s="81" t="s">
        <v>63</v>
      </c>
      <c r="F78" s="82">
        <v>2</v>
      </c>
      <c r="G78" s="208"/>
      <c r="H78" s="209">
        <f t="shared" si="2"/>
        <v>0</v>
      </c>
    </row>
    <row r="79" spans="2:8" ht="21" customHeight="1" thickBot="1">
      <c r="B79" s="506" t="s">
        <v>77</v>
      </c>
      <c r="C79" s="507"/>
      <c r="D79" s="507"/>
      <c r="E79" s="507"/>
      <c r="F79" s="507"/>
      <c r="G79" s="508"/>
      <c r="H79" s="28">
        <f>SUM(H71:H78)</f>
        <v>0</v>
      </c>
    </row>
    <row r="80" spans="2:8" ht="18.75">
      <c r="B80" s="36"/>
      <c r="C80" s="37"/>
      <c r="D80" s="510" t="s">
        <v>78</v>
      </c>
      <c r="E80" s="497"/>
      <c r="F80" s="497"/>
      <c r="G80" s="497"/>
      <c r="H80" s="498"/>
    </row>
    <row r="81" spans="2:8" ht="18.75">
      <c r="B81" s="25"/>
      <c r="C81" s="56" t="s">
        <v>79</v>
      </c>
      <c r="D81" s="222" t="s">
        <v>52</v>
      </c>
      <c r="E81" s="223"/>
      <c r="F81" s="224"/>
      <c r="G81" s="225"/>
      <c r="H81" s="226"/>
    </row>
    <row r="82" spans="2:8" ht="246.75" customHeight="1">
      <c r="B82" s="55">
        <v>34</v>
      </c>
      <c r="C82" s="56" t="s">
        <v>80</v>
      </c>
      <c r="D82" s="57" t="s">
        <v>324</v>
      </c>
      <c r="E82" s="30" t="s">
        <v>86</v>
      </c>
      <c r="F82" s="227">
        <v>683.74</v>
      </c>
      <c r="G82" s="206"/>
      <c r="H82" s="78">
        <f>F82*G82</f>
        <v>0</v>
      </c>
    </row>
    <row r="83" spans="2:8" ht="66" customHeight="1" thickBot="1">
      <c r="B83" s="59">
        <v>35</v>
      </c>
      <c r="C83" s="60" t="s">
        <v>81</v>
      </c>
      <c r="D83" s="61" t="s">
        <v>51</v>
      </c>
      <c r="E83" s="47" t="s">
        <v>63</v>
      </c>
      <c r="F83" s="228">
        <v>16</v>
      </c>
      <c r="G83" s="208"/>
      <c r="H83" s="209">
        <f>F83*G83</f>
        <v>0</v>
      </c>
    </row>
    <row r="84" spans="2:8" ht="24" customHeight="1" thickBot="1">
      <c r="B84" s="506" t="s">
        <v>82</v>
      </c>
      <c r="C84" s="507"/>
      <c r="D84" s="507"/>
      <c r="E84" s="507"/>
      <c r="F84" s="507"/>
      <c r="G84" s="508"/>
      <c r="H84" s="28">
        <f>SUM(H82:H83)</f>
        <v>0</v>
      </c>
    </row>
    <row r="85" spans="2:8" ht="18.75">
      <c r="B85" s="229"/>
      <c r="C85" s="230"/>
      <c r="D85" s="490" t="s">
        <v>289</v>
      </c>
      <c r="E85" s="491"/>
      <c r="F85" s="491"/>
      <c r="G85" s="492"/>
      <c r="H85" s="231"/>
    </row>
    <row r="86" spans="2:8" ht="18.75">
      <c r="B86" s="232"/>
      <c r="C86" s="37"/>
      <c r="D86" s="155" t="s">
        <v>127</v>
      </c>
      <c r="E86" s="233"/>
      <c r="F86" s="234"/>
      <c r="G86" s="235"/>
      <c r="H86" s="236">
        <f>H31</f>
        <v>0</v>
      </c>
    </row>
    <row r="87" spans="2:8" ht="18.75">
      <c r="B87" s="237"/>
      <c r="C87" s="29"/>
      <c r="D87" s="155" t="s">
        <v>19</v>
      </c>
      <c r="E87" s="238"/>
      <c r="F87" s="239"/>
      <c r="G87" s="240"/>
      <c r="H87" s="241">
        <f>H37</f>
        <v>0</v>
      </c>
    </row>
    <row r="88" spans="2:8" ht="18.75">
      <c r="B88" s="242"/>
      <c r="C88" s="243"/>
      <c r="D88" s="155" t="s">
        <v>33</v>
      </c>
      <c r="E88" s="238"/>
      <c r="F88" s="239"/>
      <c r="G88" s="240"/>
      <c r="H88" s="241">
        <f>H47</f>
        <v>0</v>
      </c>
    </row>
    <row r="89" spans="2:8" ht="18.75">
      <c r="B89" s="242"/>
      <c r="C89" s="243"/>
      <c r="D89" s="155" t="s">
        <v>34</v>
      </c>
      <c r="E89" s="238"/>
      <c r="F89" s="239"/>
      <c r="G89" s="240"/>
      <c r="H89" s="241">
        <f>H58</f>
        <v>0</v>
      </c>
    </row>
    <row r="90" spans="2:8" ht="18.75">
      <c r="B90" s="244"/>
      <c r="C90" s="245"/>
      <c r="D90" s="467" t="s">
        <v>35</v>
      </c>
      <c r="E90" s="468"/>
      <c r="F90" s="468"/>
      <c r="G90" s="469"/>
      <c r="H90" s="246">
        <f>H68</f>
        <v>0</v>
      </c>
    </row>
    <row r="91" spans="2:8" ht="18.75">
      <c r="B91" s="244"/>
      <c r="C91" s="245"/>
      <c r="D91" s="467" t="s">
        <v>36</v>
      </c>
      <c r="E91" s="468"/>
      <c r="F91" s="468"/>
      <c r="G91" s="469"/>
      <c r="H91" s="241">
        <f>H79</f>
        <v>0</v>
      </c>
    </row>
    <row r="92" spans="2:8" ht="18.75">
      <c r="B92" s="26"/>
      <c r="C92" s="33"/>
      <c r="D92" s="467" t="s">
        <v>83</v>
      </c>
      <c r="E92" s="468"/>
      <c r="F92" s="468"/>
      <c r="G92" s="469"/>
      <c r="H92" s="241">
        <f>H84</f>
        <v>0</v>
      </c>
    </row>
    <row r="93" spans="2:8" ht="19.5" thickBot="1">
      <c r="B93" s="247"/>
      <c r="C93" s="248"/>
      <c r="D93" s="470" t="s">
        <v>287</v>
      </c>
      <c r="E93" s="471"/>
      <c r="F93" s="471" t="s">
        <v>20</v>
      </c>
      <c r="G93" s="472"/>
      <c r="H93" s="249">
        <f>SUM(H86:H92)</f>
        <v>0</v>
      </c>
    </row>
    <row r="94" spans="2:8" ht="19.5" thickBot="1">
      <c r="B94" s="250"/>
      <c r="C94" s="250"/>
      <c r="D94" s="156"/>
      <c r="E94" s="251"/>
      <c r="G94" s="253"/>
      <c r="H94" s="253"/>
    </row>
    <row r="95" spans="2:8" ht="19.5" thickBot="1">
      <c r="B95" s="478" t="s">
        <v>37</v>
      </c>
      <c r="C95" s="479"/>
      <c r="D95" s="479"/>
      <c r="E95" s="479"/>
      <c r="F95" s="479"/>
      <c r="G95" s="479"/>
      <c r="H95" s="480"/>
    </row>
    <row r="96" spans="2:8" ht="19.5" thickBot="1">
      <c r="B96" s="473">
        <v>1</v>
      </c>
      <c r="C96" s="481"/>
      <c r="D96" s="482" t="s">
        <v>288</v>
      </c>
      <c r="E96" s="483"/>
      <c r="F96" s="483" t="s">
        <v>20</v>
      </c>
      <c r="G96" s="484"/>
      <c r="H96" s="256">
        <f>H93</f>
        <v>0</v>
      </c>
    </row>
    <row r="97" spans="2:8" ht="19.5" thickBot="1">
      <c r="B97" s="473"/>
      <c r="C97" s="474"/>
      <c r="D97" s="475" t="s">
        <v>231</v>
      </c>
      <c r="E97" s="476"/>
      <c r="F97" s="476"/>
      <c r="G97" s="477"/>
      <c r="H97" s="256">
        <f>SUM(H96:H96)</f>
        <v>0</v>
      </c>
    </row>
    <row r="98" spans="2:8" ht="18.75">
      <c r="B98" s="257"/>
      <c r="C98" s="257"/>
      <c r="D98" s="258"/>
      <c r="E98" s="258"/>
      <c r="F98" s="259"/>
      <c r="G98" s="258"/>
      <c r="H98" s="260"/>
    </row>
    <row r="99" ht="18.75">
      <c r="D99" s="62" t="s">
        <v>88</v>
      </c>
    </row>
    <row r="100" ht="18.75">
      <c r="D100" s="62" t="s">
        <v>89</v>
      </c>
    </row>
    <row r="101" ht="18.75">
      <c r="D101" s="62" t="s">
        <v>90</v>
      </c>
    </row>
  </sheetData>
  <sheetProtection selectLockedCells="1"/>
  <mergeCells count="43">
    <mergeCell ref="D23:H23"/>
    <mergeCell ref="B68:G68"/>
    <mergeCell ref="B79:G79"/>
    <mergeCell ref="B84:G84"/>
    <mergeCell ref="D90:G90"/>
    <mergeCell ref="D13:H13"/>
    <mergeCell ref="D14:H14"/>
    <mergeCell ref="D80:H80"/>
    <mergeCell ref="D38:H38"/>
    <mergeCell ref="D48:H48"/>
    <mergeCell ref="D91:G91"/>
    <mergeCell ref="D15:H15"/>
    <mergeCell ref="D16:H16"/>
    <mergeCell ref="D17:H17"/>
    <mergeCell ref="D18:H18"/>
    <mergeCell ref="D31:G31"/>
    <mergeCell ref="D85:G85"/>
    <mergeCell ref="D59:H59"/>
    <mergeCell ref="D69:H69"/>
    <mergeCell ref="D32:H32"/>
    <mergeCell ref="D6:H6"/>
    <mergeCell ref="D7:H7"/>
    <mergeCell ref="D8:H8"/>
    <mergeCell ref="D9:H9"/>
    <mergeCell ref="D10:H10"/>
    <mergeCell ref="D11:H11"/>
    <mergeCell ref="D92:G92"/>
    <mergeCell ref="D93:G93"/>
    <mergeCell ref="B97:C97"/>
    <mergeCell ref="D97:G97"/>
    <mergeCell ref="B95:H95"/>
    <mergeCell ref="B96:C96"/>
    <mergeCell ref="D96:G96"/>
    <mergeCell ref="B1:H1"/>
    <mergeCell ref="D37:G37"/>
    <mergeCell ref="D47:G47"/>
    <mergeCell ref="D58:G58"/>
    <mergeCell ref="D4:H4"/>
    <mergeCell ref="D5:H5"/>
    <mergeCell ref="B2:H2"/>
    <mergeCell ref="B3:H3"/>
    <mergeCell ref="D12:H12"/>
    <mergeCell ref="D19:H1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2" r:id="rId1"/>
  <rowBreaks count="1" manualBreakCount="1">
    <brk id="5"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153"/>
  <sheetViews>
    <sheetView zoomScalePageLayoutView="0" workbookViewId="0" topLeftCell="A148">
      <selection activeCell="A56" sqref="A56:IV56"/>
    </sheetView>
  </sheetViews>
  <sheetFormatPr defaultColWidth="9.140625" defaultRowHeight="15"/>
  <cols>
    <col min="1" max="1" width="4.7109375" style="0" customWidth="1"/>
    <col min="2" max="2" width="6.140625" style="291" customWidth="1"/>
    <col min="3" max="3" width="7.140625" style="291" customWidth="1"/>
    <col min="4" max="4" width="52.7109375" style="294" customWidth="1"/>
    <col min="5" max="5" width="13.57421875" style="292" customWidth="1"/>
    <col min="6" max="6" width="14.8515625" style="285" customWidth="1"/>
    <col min="7" max="7" width="17.57421875" style="293" customWidth="1"/>
    <col min="8" max="8" width="24.421875" style="308" customWidth="1"/>
  </cols>
  <sheetData>
    <row r="1" spans="1:8" ht="86.25" customHeight="1">
      <c r="A1" s="1"/>
      <c r="B1" s="519" t="s">
        <v>203</v>
      </c>
      <c r="C1" s="503"/>
      <c r="D1" s="503"/>
      <c r="E1" s="503"/>
      <c r="F1" s="503"/>
      <c r="G1" s="503"/>
      <c r="H1" s="504"/>
    </row>
    <row r="2" spans="1:8" ht="18.75">
      <c r="A2" s="1"/>
      <c r="B2" s="460" t="s">
        <v>208</v>
      </c>
      <c r="C2" s="461"/>
      <c r="D2" s="461"/>
      <c r="E2" s="461"/>
      <c r="F2" s="461"/>
      <c r="G2" s="461"/>
      <c r="H2" s="462"/>
    </row>
    <row r="3" spans="1:8" ht="30" customHeight="1">
      <c r="A3" s="8"/>
      <c r="B3" s="460" t="s">
        <v>233</v>
      </c>
      <c r="C3" s="461"/>
      <c r="D3" s="461"/>
      <c r="E3" s="461"/>
      <c r="F3" s="461"/>
      <c r="G3" s="461"/>
      <c r="H3" s="462"/>
    </row>
    <row r="4" spans="1:8" ht="18.75">
      <c r="A4" s="7"/>
      <c r="B4" s="181"/>
      <c r="C4" s="65"/>
      <c r="D4" s="451" t="s">
        <v>101</v>
      </c>
      <c r="E4" s="452"/>
      <c r="F4" s="452"/>
      <c r="G4" s="452"/>
      <c r="H4" s="453"/>
    </row>
    <row r="5" spans="1:8" ht="58.5" customHeight="1">
      <c r="A5" s="7"/>
      <c r="B5" s="182"/>
      <c r="C5" s="183" t="s">
        <v>102</v>
      </c>
      <c r="D5" s="454" t="s">
        <v>103</v>
      </c>
      <c r="E5" s="520"/>
      <c r="F5" s="520"/>
      <c r="G5" s="520"/>
      <c r="H5" s="521"/>
    </row>
    <row r="6" spans="1:8" ht="136.5" customHeight="1">
      <c r="A6" s="7"/>
      <c r="B6" s="182"/>
      <c r="C6" s="183" t="s">
        <v>104</v>
      </c>
      <c r="D6" s="454" t="s">
        <v>105</v>
      </c>
      <c r="E6" s="463"/>
      <c r="F6" s="463"/>
      <c r="G6" s="463"/>
      <c r="H6" s="464"/>
    </row>
    <row r="7" spans="1:8" ht="84.75" customHeight="1">
      <c r="A7" s="7"/>
      <c r="B7" s="20"/>
      <c r="C7" s="49" t="s">
        <v>106</v>
      </c>
      <c r="D7" s="485" t="s">
        <v>107</v>
      </c>
      <c r="E7" s="485"/>
      <c r="F7" s="485"/>
      <c r="G7" s="485"/>
      <c r="H7" s="486"/>
    </row>
    <row r="8" spans="1:8" ht="66.75" customHeight="1">
      <c r="A8" s="8"/>
      <c r="B8" s="21"/>
      <c r="C8" s="22" t="s">
        <v>108</v>
      </c>
      <c r="D8" s="485" t="s">
        <v>396</v>
      </c>
      <c r="E8" s="485"/>
      <c r="F8" s="485"/>
      <c r="G8" s="485"/>
      <c r="H8" s="486"/>
    </row>
    <row r="9" spans="1:8" ht="139.5" customHeight="1">
      <c r="A9" s="7"/>
      <c r="B9" s="20"/>
      <c r="C9" s="49" t="s">
        <v>109</v>
      </c>
      <c r="D9" s="485" t="s">
        <v>397</v>
      </c>
      <c r="E9" s="485"/>
      <c r="F9" s="485"/>
      <c r="G9" s="485"/>
      <c r="H9" s="486"/>
    </row>
    <row r="10" spans="1:8" ht="100.5" customHeight="1">
      <c r="A10" s="7"/>
      <c r="B10" s="20"/>
      <c r="C10" s="49" t="s">
        <v>110</v>
      </c>
      <c r="D10" s="485" t="s">
        <v>398</v>
      </c>
      <c r="E10" s="485"/>
      <c r="F10" s="485"/>
      <c r="G10" s="485"/>
      <c r="H10" s="486"/>
    </row>
    <row r="11" spans="1:8" ht="49.5" customHeight="1">
      <c r="A11" s="7"/>
      <c r="B11" s="20"/>
      <c r="C11" s="49" t="s">
        <v>111</v>
      </c>
      <c r="D11" s="485" t="s">
        <v>112</v>
      </c>
      <c r="E11" s="485"/>
      <c r="F11" s="485"/>
      <c r="G11" s="485"/>
      <c r="H11" s="486"/>
    </row>
    <row r="12" spans="1:8" ht="65.25" customHeight="1">
      <c r="A12" s="7"/>
      <c r="B12" s="20"/>
      <c r="C12" s="49" t="s">
        <v>113</v>
      </c>
      <c r="D12" s="454" t="s">
        <v>404</v>
      </c>
      <c r="E12" s="463"/>
      <c r="F12" s="463"/>
      <c r="G12" s="463"/>
      <c r="H12" s="464"/>
    </row>
    <row r="13" spans="1:8" ht="92.25" customHeight="1">
      <c r="A13" s="7"/>
      <c r="B13" s="20"/>
      <c r="C13" s="186" t="s">
        <v>114</v>
      </c>
      <c r="D13" s="485" t="s">
        <v>400</v>
      </c>
      <c r="E13" s="485"/>
      <c r="F13" s="485"/>
      <c r="G13" s="485"/>
      <c r="H13" s="486"/>
    </row>
    <row r="14" spans="1:8" ht="109.5" customHeight="1">
      <c r="A14" s="7"/>
      <c r="B14" s="20"/>
      <c r="C14" s="49" t="s">
        <v>115</v>
      </c>
      <c r="D14" s="516" t="s">
        <v>209</v>
      </c>
      <c r="E14" s="517"/>
      <c r="F14" s="517"/>
      <c r="G14" s="517"/>
      <c r="H14" s="518"/>
    </row>
    <row r="15" spans="1:8" ht="194.25" customHeight="1">
      <c r="A15" s="7"/>
      <c r="B15" s="20"/>
      <c r="C15" s="49" t="s">
        <v>117</v>
      </c>
      <c r="D15" s="485" t="s">
        <v>118</v>
      </c>
      <c r="E15" s="485"/>
      <c r="F15" s="485"/>
      <c r="G15" s="485"/>
      <c r="H15" s="486"/>
    </row>
    <row r="16" spans="1:8" ht="153.75" customHeight="1">
      <c r="A16" s="7"/>
      <c r="B16" s="20"/>
      <c r="C16" s="49" t="s">
        <v>119</v>
      </c>
      <c r="D16" s="454" t="s">
        <v>120</v>
      </c>
      <c r="E16" s="463"/>
      <c r="F16" s="463"/>
      <c r="G16" s="463"/>
      <c r="H16" s="464"/>
    </row>
    <row r="17" spans="1:8" ht="99.75" customHeight="1">
      <c r="A17" s="7"/>
      <c r="B17" s="20"/>
      <c r="C17" s="49" t="s">
        <v>121</v>
      </c>
      <c r="D17" s="454" t="s">
        <v>122</v>
      </c>
      <c r="E17" s="463"/>
      <c r="F17" s="463"/>
      <c r="G17" s="463"/>
      <c r="H17" s="464"/>
    </row>
    <row r="18" spans="1:8" ht="63.75" customHeight="1">
      <c r="A18" s="8"/>
      <c r="B18" s="21"/>
      <c r="C18" s="22" t="s">
        <v>123</v>
      </c>
      <c r="D18" s="454" t="s">
        <v>401</v>
      </c>
      <c r="E18" s="463"/>
      <c r="F18" s="463"/>
      <c r="G18" s="463"/>
      <c r="H18" s="464"/>
    </row>
    <row r="19" spans="1:10" ht="68.25" customHeight="1" thickBot="1">
      <c r="A19" s="7"/>
      <c r="B19" s="187"/>
      <c r="C19" s="188" t="s">
        <v>124</v>
      </c>
      <c r="D19" s="465" t="s">
        <v>125</v>
      </c>
      <c r="E19" s="465"/>
      <c r="F19" s="465"/>
      <c r="G19" s="465"/>
      <c r="H19" s="466"/>
      <c r="J19" s="18"/>
    </row>
    <row r="20" spans="1:9" ht="19.5" thickBot="1">
      <c r="A20" s="7"/>
      <c r="B20" s="189"/>
      <c r="C20" s="190"/>
      <c r="D20" s="192"/>
      <c r="E20" s="265"/>
      <c r="F20" s="192"/>
      <c r="G20" s="266"/>
      <c r="H20" s="295"/>
      <c r="I20" s="18"/>
    </row>
    <row r="21" spans="1:8" ht="37.5">
      <c r="A21" s="7"/>
      <c r="B21" s="267" t="s">
        <v>0</v>
      </c>
      <c r="C21" s="64" t="s">
        <v>1</v>
      </c>
      <c r="D21" s="64" t="s">
        <v>2</v>
      </c>
      <c r="E21" s="64" t="s">
        <v>84</v>
      </c>
      <c r="F21" s="268" t="s">
        <v>137</v>
      </c>
      <c r="G21" s="197" t="s">
        <v>4</v>
      </c>
      <c r="H21" s="296" t="s">
        <v>138</v>
      </c>
    </row>
    <row r="22" spans="1:8" ht="18.75">
      <c r="A22" s="9"/>
      <c r="B22" s="181">
        <v>1</v>
      </c>
      <c r="C22" s="65">
        <v>2</v>
      </c>
      <c r="D22" s="65">
        <v>3</v>
      </c>
      <c r="E22" s="200">
        <v>4</v>
      </c>
      <c r="F22" s="201">
        <v>5</v>
      </c>
      <c r="G22" s="201">
        <v>6</v>
      </c>
      <c r="H22" s="297">
        <v>7</v>
      </c>
    </row>
    <row r="23" spans="1:8" ht="18.75">
      <c r="A23" s="7"/>
      <c r="B23" s="269"/>
      <c r="C23" s="270"/>
      <c r="D23" s="66" t="s">
        <v>91</v>
      </c>
      <c r="E23" s="271"/>
      <c r="F23" s="272"/>
      <c r="G23" s="272"/>
      <c r="H23" s="298"/>
    </row>
    <row r="24" spans="1:8" ht="42" customHeight="1">
      <c r="A24" s="7"/>
      <c r="B24" s="199"/>
      <c r="C24" s="205">
        <v>0.1</v>
      </c>
      <c r="D24" s="67" t="s">
        <v>93</v>
      </c>
      <c r="E24" s="139" t="s">
        <v>92</v>
      </c>
      <c r="F24" s="145">
        <v>1</v>
      </c>
      <c r="G24" s="273"/>
      <c r="H24" s="79">
        <f>F24*G24</f>
        <v>0</v>
      </c>
    </row>
    <row r="25" spans="1:8" ht="48" customHeight="1">
      <c r="A25" s="7"/>
      <c r="B25" s="199"/>
      <c r="C25" s="205">
        <v>0.2</v>
      </c>
      <c r="D25" s="67" t="s">
        <v>94</v>
      </c>
      <c r="E25" s="139" t="s">
        <v>92</v>
      </c>
      <c r="F25" s="145">
        <v>1</v>
      </c>
      <c r="G25" s="273"/>
      <c r="H25" s="79">
        <f>F25*G25</f>
        <v>0</v>
      </c>
    </row>
    <row r="26" spans="1:8" ht="21.75" customHeight="1">
      <c r="A26" s="7"/>
      <c r="B26" s="199"/>
      <c r="C26" s="205">
        <v>0.3</v>
      </c>
      <c r="D26" s="67" t="s">
        <v>95</v>
      </c>
      <c r="E26" s="139" t="s">
        <v>92</v>
      </c>
      <c r="F26" s="145">
        <v>1</v>
      </c>
      <c r="G26" s="273"/>
      <c r="H26" s="79">
        <f>F26*G26</f>
        <v>0</v>
      </c>
    </row>
    <row r="27" spans="1:8" ht="24" customHeight="1">
      <c r="A27" s="7"/>
      <c r="B27" s="199"/>
      <c r="C27" s="205">
        <v>0.4</v>
      </c>
      <c r="D27" s="67" t="s">
        <v>96</v>
      </c>
      <c r="E27" s="139" t="s">
        <v>92</v>
      </c>
      <c r="F27" s="145">
        <v>1</v>
      </c>
      <c r="G27" s="273"/>
      <c r="H27" s="79">
        <f>F27*G27</f>
        <v>0</v>
      </c>
    </row>
    <row r="28" spans="1:8" ht="41.25" customHeight="1" thickBot="1">
      <c r="A28" s="7"/>
      <c r="B28" s="199"/>
      <c r="C28" s="205">
        <v>0.5</v>
      </c>
      <c r="D28" s="67" t="s">
        <v>97</v>
      </c>
      <c r="E28" s="139" t="s">
        <v>92</v>
      </c>
      <c r="F28" s="145">
        <v>1</v>
      </c>
      <c r="G28" s="273"/>
      <c r="H28" s="79">
        <f>F28*G28</f>
        <v>0</v>
      </c>
    </row>
    <row r="29" spans="1:8" ht="18.75" customHeight="1" thickBot="1">
      <c r="A29" s="7"/>
      <c r="B29" s="553" t="s">
        <v>100</v>
      </c>
      <c r="C29" s="445"/>
      <c r="D29" s="445"/>
      <c r="E29" s="445"/>
      <c r="F29" s="445"/>
      <c r="G29" s="554"/>
      <c r="H29" s="68">
        <f>SUM(H24:H28)</f>
        <v>0</v>
      </c>
    </row>
    <row r="30" spans="2:8" ht="24" customHeight="1">
      <c r="B30" s="58"/>
      <c r="C30" s="56"/>
      <c r="D30" s="516" t="s">
        <v>6</v>
      </c>
      <c r="E30" s="517"/>
      <c r="F30" s="517"/>
      <c r="G30" s="517"/>
      <c r="H30" s="518"/>
    </row>
    <row r="31" spans="2:9" ht="118.5" customHeight="1">
      <c r="B31" s="58">
        <v>1</v>
      </c>
      <c r="C31" s="56" t="s">
        <v>7</v>
      </c>
      <c r="D31" s="69" t="s">
        <v>354</v>
      </c>
      <c r="E31" s="30" t="s">
        <v>92</v>
      </c>
      <c r="F31" s="70">
        <v>1</v>
      </c>
      <c r="G31" s="71"/>
      <c r="H31" s="72">
        <f aca="true" t="shared" si="0" ref="H31:H37">F31*G31</f>
        <v>0</v>
      </c>
      <c r="I31" s="12"/>
    </row>
    <row r="32" spans="2:8" ht="41.25" customHeight="1">
      <c r="B32" s="58">
        <f>B31+1</f>
        <v>2</v>
      </c>
      <c r="C32" s="56" t="s">
        <v>8</v>
      </c>
      <c r="D32" s="73" t="s">
        <v>355</v>
      </c>
      <c r="E32" s="74" t="s">
        <v>86</v>
      </c>
      <c r="F32" s="75">
        <v>330</v>
      </c>
      <c r="G32" s="76"/>
      <c r="H32" s="77">
        <f t="shared" si="0"/>
        <v>0</v>
      </c>
    </row>
    <row r="33" spans="2:8" ht="116.25" customHeight="1">
      <c r="B33" s="58">
        <f aca="true" t="shared" si="1" ref="B33:B40">B32+1</f>
        <v>3</v>
      </c>
      <c r="C33" s="56" t="s">
        <v>28</v>
      </c>
      <c r="D33" s="69" t="s">
        <v>234</v>
      </c>
      <c r="E33" s="30" t="s">
        <v>92</v>
      </c>
      <c r="F33" s="75">
        <v>1</v>
      </c>
      <c r="G33" s="76"/>
      <c r="H33" s="78">
        <f t="shared" si="0"/>
        <v>0</v>
      </c>
    </row>
    <row r="34" spans="2:8" ht="78" customHeight="1">
      <c r="B34" s="58">
        <f t="shared" si="1"/>
        <v>4</v>
      </c>
      <c r="C34" s="56" t="s">
        <v>29</v>
      </c>
      <c r="D34" s="23" t="s">
        <v>235</v>
      </c>
      <c r="E34" s="30" t="s">
        <v>86</v>
      </c>
      <c r="F34" s="70">
        <v>20</v>
      </c>
      <c r="G34" s="71"/>
      <c r="H34" s="79">
        <f t="shared" si="0"/>
        <v>0</v>
      </c>
    </row>
    <row r="35" spans="2:8" ht="134.25" customHeight="1">
      <c r="B35" s="58">
        <f t="shared" si="1"/>
        <v>5</v>
      </c>
      <c r="C35" s="56" t="s">
        <v>29</v>
      </c>
      <c r="D35" s="23" t="s">
        <v>344</v>
      </c>
      <c r="E35" s="30" t="s">
        <v>42</v>
      </c>
      <c r="F35" s="70">
        <v>20</v>
      </c>
      <c r="G35" s="71"/>
      <c r="H35" s="79">
        <f t="shared" si="0"/>
        <v>0</v>
      </c>
    </row>
    <row r="36" spans="2:8" ht="64.5" customHeight="1">
      <c r="B36" s="58">
        <f>B35+1</f>
        <v>6</v>
      </c>
      <c r="C36" s="56" t="s">
        <v>142</v>
      </c>
      <c r="D36" s="80" t="s">
        <v>236</v>
      </c>
      <c r="E36" s="30" t="s">
        <v>40</v>
      </c>
      <c r="F36" s="70">
        <v>50</v>
      </c>
      <c r="G36" s="71"/>
      <c r="H36" s="79">
        <f t="shared" si="0"/>
        <v>0</v>
      </c>
    </row>
    <row r="37" spans="2:8" ht="118.5" customHeight="1">
      <c r="B37" s="58">
        <f t="shared" si="1"/>
        <v>7</v>
      </c>
      <c r="C37" s="56" t="s">
        <v>143</v>
      </c>
      <c r="D37" s="23" t="s">
        <v>403</v>
      </c>
      <c r="E37" s="30" t="s">
        <v>42</v>
      </c>
      <c r="F37" s="70">
        <v>67.4</v>
      </c>
      <c r="G37" s="71"/>
      <c r="H37" s="79">
        <f t="shared" si="0"/>
        <v>0</v>
      </c>
    </row>
    <row r="38" spans="2:8" ht="79.5" customHeight="1">
      <c r="B38" s="58">
        <f t="shared" si="1"/>
        <v>8</v>
      </c>
      <c r="C38" s="56" t="s">
        <v>144</v>
      </c>
      <c r="D38" s="23" t="s">
        <v>345</v>
      </c>
      <c r="E38" s="30" t="s">
        <v>86</v>
      </c>
      <c r="F38" s="70">
        <v>235</v>
      </c>
      <c r="G38" s="71"/>
      <c r="H38" s="79">
        <f>F38*G38</f>
        <v>0</v>
      </c>
    </row>
    <row r="39" spans="2:8" ht="27" customHeight="1">
      <c r="B39" s="58">
        <f t="shared" si="1"/>
        <v>9</v>
      </c>
      <c r="C39" s="56" t="s">
        <v>145</v>
      </c>
      <c r="D39" s="23" t="s">
        <v>237</v>
      </c>
      <c r="E39" s="30" t="s">
        <v>63</v>
      </c>
      <c r="F39" s="70">
        <v>1</v>
      </c>
      <c r="G39" s="71"/>
      <c r="H39" s="79">
        <f>F39*G39</f>
        <v>0</v>
      </c>
    </row>
    <row r="40" spans="2:8" ht="26.25" customHeight="1" thickBot="1">
      <c r="B40" s="59">
        <f t="shared" si="1"/>
        <v>10</v>
      </c>
      <c r="C40" s="60" t="s">
        <v>146</v>
      </c>
      <c r="D40" s="61" t="s">
        <v>238</v>
      </c>
      <c r="E40" s="81" t="s">
        <v>63</v>
      </c>
      <c r="F40" s="82">
        <v>1</v>
      </c>
      <c r="G40" s="83"/>
      <c r="H40" s="84">
        <f>F40*G40</f>
        <v>0</v>
      </c>
    </row>
    <row r="41" spans="2:8" ht="21.75" customHeight="1" thickBot="1">
      <c r="B41" s="547" t="s">
        <v>64</v>
      </c>
      <c r="C41" s="488"/>
      <c r="D41" s="488"/>
      <c r="E41" s="488"/>
      <c r="F41" s="488"/>
      <c r="G41" s="489"/>
      <c r="H41" s="85">
        <f>SUM(H31:H40)</f>
        <v>0</v>
      </c>
    </row>
    <row r="42" spans="2:8" ht="18.75">
      <c r="B42" s="88"/>
      <c r="C42" s="124"/>
      <c r="D42" s="496" t="s">
        <v>27</v>
      </c>
      <c r="E42" s="514"/>
      <c r="F42" s="514"/>
      <c r="G42" s="514"/>
      <c r="H42" s="515"/>
    </row>
    <row r="43" spans="2:8" ht="44.25" customHeight="1">
      <c r="B43" s="58">
        <f>B40+1</f>
        <v>11</v>
      </c>
      <c r="C43" s="56" t="s">
        <v>9</v>
      </c>
      <c r="D43" s="23" t="s">
        <v>239</v>
      </c>
      <c r="E43" s="30" t="s">
        <v>40</v>
      </c>
      <c r="F43" s="70">
        <v>810</v>
      </c>
      <c r="G43" s="71"/>
      <c r="H43" s="86">
        <f>F43*G43</f>
        <v>0</v>
      </c>
    </row>
    <row r="44" spans="2:8" ht="136.5" customHeight="1">
      <c r="B44" s="58">
        <f>B43+1</f>
        <v>12</v>
      </c>
      <c r="C44" s="56" t="s">
        <v>10</v>
      </c>
      <c r="D44" s="23" t="s">
        <v>295</v>
      </c>
      <c r="E44" s="30" t="s">
        <v>42</v>
      </c>
      <c r="F44" s="70">
        <v>38.5</v>
      </c>
      <c r="G44" s="71"/>
      <c r="H44" s="86">
        <f>F44*G44</f>
        <v>0</v>
      </c>
    </row>
    <row r="45" spans="2:8" ht="42" customHeight="1">
      <c r="B45" s="58">
        <f>B44+1</f>
        <v>13</v>
      </c>
      <c r="C45" s="56" t="s">
        <v>11</v>
      </c>
      <c r="D45" s="23" t="s">
        <v>240</v>
      </c>
      <c r="E45" s="30" t="s">
        <v>40</v>
      </c>
      <c r="F45" s="70">
        <v>35</v>
      </c>
      <c r="G45" s="71"/>
      <c r="H45" s="86">
        <f>F45*G45</f>
        <v>0</v>
      </c>
    </row>
    <row r="46" spans="2:8" ht="82.5" customHeight="1">
      <c r="B46" s="58">
        <f>B45+1</f>
        <v>14</v>
      </c>
      <c r="C46" s="56" t="s">
        <v>30</v>
      </c>
      <c r="D46" s="23" t="s">
        <v>369</v>
      </c>
      <c r="E46" s="30" t="s">
        <v>42</v>
      </c>
      <c r="F46" s="70">
        <v>6</v>
      </c>
      <c r="G46" s="71"/>
      <c r="H46" s="86">
        <f>F46*G46</f>
        <v>0</v>
      </c>
    </row>
    <row r="47" spans="2:8" ht="70.5" customHeight="1" thickBot="1">
      <c r="B47" s="59">
        <f>B46+1</f>
        <v>15</v>
      </c>
      <c r="C47" s="60" t="s">
        <v>85</v>
      </c>
      <c r="D47" s="61" t="s">
        <v>241</v>
      </c>
      <c r="E47" s="81" t="s">
        <v>40</v>
      </c>
      <c r="F47" s="82">
        <v>1390</v>
      </c>
      <c r="G47" s="83"/>
      <c r="H47" s="87">
        <f>F47*G47</f>
        <v>0</v>
      </c>
    </row>
    <row r="48" spans="2:8" ht="21" customHeight="1" thickBot="1">
      <c r="B48" s="547" t="s">
        <v>65</v>
      </c>
      <c r="C48" s="488"/>
      <c r="D48" s="488"/>
      <c r="E48" s="488"/>
      <c r="F48" s="488"/>
      <c r="G48" s="489"/>
      <c r="H48" s="85">
        <f>SUM(H43:H47)</f>
        <v>0</v>
      </c>
    </row>
    <row r="49" spans="2:8" ht="18.75">
      <c r="B49" s="88"/>
      <c r="C49" s="89"/>
      <c r="D49" s="555" t="s">
        <v>21</v>
      </c>
      <c r="E49" s="556"/>
      <c r="F49" s="556"/>
      <c r="G49" s="556"/>
      <c r="H49" s="557"/>
    </row>
    <row r="50" spans="2:8" ht="18" customHeight="1">
      <c r="B50" s="58"/>
      <c r="C50" s="90"/>
      <c r="D50" s="548" t="s">
        <v>242</v>
      </c>
      <c r="E50" s="549"/>
      <c r="F50" s="549"/>
      <c r="G50" s="549"/>
      <c r="H50" s="550"/>
    </row>
    <row r="51" spans="2:8" ht="63" customHeight="1">
      <c r="B51" s="58">
        <v>16</v>
      </c>
      <c r="C51" s="56" t="s">
        <v>12</v>
      </c>
      <c r="D51" s="91" t="s">
        <v>243</v>
      </c>
      <c r="E51" s="92"/>
      <c r="F51" s="93"/>
      <c r="G51" s="94"/>
      <c r="H51" s="95"/>
    </row>
    <row r="52" spans="2:8" ht="45" customHeight="1">
      <c r="B52" s="58"/>
      <c r="C52" s="56"/>
      <c r="D52" s="91" t="s">
        <v>346</v>
      </c>
      <c r="E52" s="92" t="s">
        <v>86</v>
      </c>
      <c r="F52" s="93">
        <f>3.2*2+1.2+3*1.3</f>
        <v>11.5</v>
      </c>
      <c r="G52" s="94"/>
      <c r="H52" s="95">
        <f>G52*F52</f>
        <v>0</v>
      </c>
    </row>
    <row r="53" spans="2:8" ht="63.75" customHeight="1">
      <c r="B53" s="58">
        <v>17</v>
      </c>
      <c r="C53" s="56" t="s">
        <v>13</v>
      </c>
      <c r="D53" s="91" t="s">
        <v>296</v>
      </c>
      <c r="E53" s="92"/>
      <c r="F53" s="93"/>
      <c r="G53" s="94"/>
      <c r="H53" s="95"/>
    </row>
    <row r="54" spans="2:8" ht="27.75" customHeight="1">
      <c r="B54" s="58"/>
      <c r="C54" s="56"/>
      <c r="D54" s="91" t="s">
        <v>244</v>
      </c>
      <c r="E54" s="92" t="s">
        <v>42</v>
      </c>
      <c r="F54" s="93">
        <v>1</v>
      </c>
      <c r="G54" s="94"/>
      <c r="H54" s="95">
        <f aca="true" t="shared" si="2" ref="H54:H68">G54*F54</f>
        <v>0</v>
      </c>
    </row>
    <row r="55" spans="2:8" ht="121.5" customHeight="1">
      <c r="B55" s="58">
        <v>18</v>
      </c>
      <c r="C55" s="56" t="s">
        <v>14</v>
      </c>
      <c r="D55" s="96" t="s">
        <v>297</v>
      </c>
      <c r="E55" s="97" t="s">
        <v>42</v>
      </c>
      <c r="F55" s="98">
        <f>(0.7+0.5)*3.2*0.8+(2*2+2*2)*2.45/2</f>
        <v>12.872</v>
      </c>
      <c r="G55" s="99"/>
      <c r="H55" s="100">
        <f t="shared" si="2"/>
        <v>0</v>
      </c>
    </row>
    <row r="56" spans="2:8" ht="101.25" customHeight="1">
      <c r="B56" s="58">
        <v>19</v>
      </c>
      <c r="C56" s="56" t="s">
        <v>15</v>
      </c>
      <c r="D56" s="101" t="s">
        <v>298</v>
      </c>
      <c r="E56" s="97" t="s">
        <v>42</v>
      </c>
      <c r="F56" s="98">
        <f>0.1*3.2*0.7+1*1*0.1</f>
        <v>0.32400000000000007</v>
      </c>
      <c r="G56" s="99"/>
      <c r="H56" s="100">
        <f t="shared" si="2"/>
        <v>0</v>
      </c>
    </row>
    <row r="57" spans="2:8" ht="123.75" customHeight="1">
      <c r="B57" s="58">
        <v>20</v>
      </c>
      <c r="C57" s="56" t="s">
        <v>16</v>
      </c>
      <c r="D57" s="101" t="s">
        <v>299</v>
      </c>
      <c r="E57" s="97" t="s">
        <v>42</v>
      </c>
      <c r="F57" s="98">
        <f>F55-3.2*0.7*0.8-2.45*1*1</f>
        <v>8.629999999999999</v>
      </c>
      <c r="G57" s="99"/>
      <c r="H57" s="100">
        <f t="shared" si="2"/>
        <v>0</v>
      </c>
    </row>
    <row r="58" spans="2:8" ht="81" customHeight="1">
      <c r="B58" s="58">
        <v>21</v>
      </c>
      <c r="C58" s="56" t="s">
        <v>17</v>
      </c>
      <c r="D58" s="103" t="s">
        <v>300</v>
      </c>
      <c r="E58" s="97" t="s">
        <v>42</v>
      </c>
      <c r="F58" s="98">
        <f>F55-F57</f>
        <v>4.242000000000001</v>
      </c>
      <c r="G58" s="99"/>
      <c r="H58" s="100">
        <f t="shared" si="2"/>
        <v>0</v>
      </c>
    </row>
    <row r="59" spans="2:8" ht="87" customHeight="1">
      <c r="B59" s="58">
        <v>22</v>
      </c>
      <c r="C59" s="56" t="s">
        <v>18</v>
      </c>
      <c r="D59" s="101" t="s">
        <v>301</v>
      </c>
      <c r="E59" s="97" t="s">
        <v>42</v>
      </c>
      <c r="F59" s="98">
        <f>0.7*3.2</f>
        <v>2.2399999999999998</v>
      </c>
      <c r="G59" s="99"/>
      <c r="H59" s="100">
        <f t="shared" si="2"/>
        <v>0</v>
      </c>
    </row>
    <row r="60" spans="2:8" ht="86.25" customHeight="1">
      <c r="B60" s="58">
        <v>23</v>
      </c>
      <c r="C60" s="56" t="s">
        <v>45</v>
      </c>
      <c r="D60" s="101" t="s">
        <v>302</v>
      </c>
      <c r="E60" s="97" t="s">
        <v>42</v>
      </c>
      <c r="F60" s="98">
        <f>1*1*0.1</f>
        <v>0.1</v>
      </c>
      <c r="G60" s="99"/>
      <c r="H60" s="100">
        <f t="shared" si="2"/>
        <v>0</v>
      </c>
    </row>
    <row r="61" spans="2:8" ht="63" customHeight="1">
      <c r="B61" s="58">
        <v>24</v>
      </c>
      <c r="C61" s="56" t="s">
        <v>46</v>
      </c>
      <c r="D61" s="101" t="s">
        <v>291</v>
      </c>
      <c r="E61" s="97" t="s">
        <v>42</v>
      </c>
      <c r="F61" s="98">
        <v>0.128</v>
      </c>
      <c r="G61" s="99"/>
      <c r="H61" s="100">
        <f t="shared" si="2"/>
        <v>0</v>
      </c>
    </row>
    <row r="62" spans="2:8" ht="66" customHeight="1">
      <c r="B62" s="58">
        <v>25</v>
      </c>
      <c r="C62" s="56" t="s">
        <v>245</v>
      </c>
      <c r="D62" s="101" t="s">
        <v>303</v>
      </c>
      <c r="E62" s="97" t="s">
        <v>42</v>
      </c>
      <c r="F62" s="98">
        <v>1.11</v>
      </c>
      <c r="G62" s="99"/>
      <c r="H62" s="100">
        <f t="shared" si="2"/>
        <v>0</v>
      </c>
    </row>
    <row r="63" spans="2:8" ht="64.5" customHeight="1">
      <c r="B63" s="58">
        <v>26</v>
      </c>
      <c r="C63" s="56" t="s">
        <v>246</v>
      </c>
      <c r="D63" s="104" t="s">
        <v>248</v>
      </c>
      <c r="E63" s="105" t="s">
        <v>221</v>
      </c>
      <c r="F63" s="106">
        <f>F62*90</f>
        <v>99.9</v>
      </c>
      <c r="G63" s="107"/>
      <c r="H63" s="100">
        <f t="shared" si="2"/>
        <v>0</v>
      </c>
    </row>
    <row r="64" spans="2:8" ht="122.25" customHeight="1">
      <c r="B64" s="58">
        <v>27</v>
      </c>
      <c r="C64" s="56" t="s">
        <v>247</v>
      </c>
      <c r="D64" s="108" t="s">
        <v>292</v>
      </c>
      <c r="E64" s="109" t="s">
        <v>86</v>
      </c>
      <c r="F64" s="110">
        <v>3</v>
      </c>
      <c r="G64" s="111"/>
      <c r="H64" s="112">
        <f t="shared" si="2"/>
        <v>0</v>
      </c>
    </row>
    <row r="65" spans="2:8" ht="121.5" customHeight="1">
      <c r="B65" s="58">
        <v>28</v>
      </c>
      <c r="C65" s="56" t="s">
        <v>249</v>
      </c>
      <c r="D65" s="101" t="s">
        <v>293</v>
      </c>
      <c r="E65" s="97" t="s">
        <v>63</v>
      </c>
      <c r="F65" s="110">
        <v>1</v>
      </c>
      <c r="G65" s="99"/>
      <c r="H65" s="112">
        <f t="shared" si="2"/>
        <v>0</v>
      </c>
    </row>
    <row r="66" spans="2:8" ht="65.25" customHeight="1">
      <c r="B66" s="58">
        <v>29</v>
      </c>
      <c r="C66" s="56" t="s">
        <v>250</v>
      </c>
      <c r="D66" s="101" t="s">
        <v>294</v>
      </c>
      <c r="E66" s="97" t="s">
        <v>63</v>
      </c>
      <c r="F66" s="110">
        <v>5</v>
      </c>
      <c r="G66" s="99"/>
      <c r="H66" s="112">
        <f t="shared" si="2"/>
        <v>0</v>
      </c>
    </row>
    <row r="67" spans="2:8" ht="82.5" customHeight="1">
      <c r="B67" s="58">
        <v>30</v>
      </c>
      <c r="C67" s="56" t="s">
        <v>251</v>
      </c>
      <c r="D67" s="102" t="s">
        <v>253</v>
      </c>
      <c r="E67" s="92" t="s">
        <v>63</v>
      </c>
      <c r="F67" s="110">
        <v>1</v>
      </c>
      <c r="G67" s="94"/>
      <c r="H67" s="112">
        <f t="shared" si="2"/>
        <v>0</v>
      </c>
    </row>
    <row r="68" spans="2:8" ht="66.75" customHeight="1">
      <c r="B68" s="58">
        <v>31</v>
      </c>
      <c r="C68" s="56" t="s">
        <v>252</v>
      </c>
      <c r="D68" s="102" t="s">
        <v>255</v>
      </c>
      <c r="E68" s="113" t="s">
        <v>86</v>
      </c>
      <c r="F68" s="110">
        <v>1.8</v>
      </c>
      <c r="G68" s="114"/>
      <c r="H68" s="112">
        <f t="shared" si="2"/>
        <v>0</v>
      </c>
    </row>
    <row r="69" spans="2:8" ht="18" customHeight="1">
      <c r="B69" s="58"/>
      <c r="C69" s="115"/>
      <c r="D69" s="551" t="s">
        <v>284</v>
      </c>
      <c r="E69" s="551"/>
      <c r="F69" s="551"/>
      <c r="G69" s="551"/>
      <c r="H69" s="552"/>
    </row>
    <row r="70" spans="2:8" ht="66.75" customHeight="1">
      <c r="B70" s="58">
        <v>32</v>
      </c>
      <c r="C70" s="56" t="s">
        <v>254</v>
      </c>
      <c r="D70" s="91" t="s">
        <v>243</v>
      </c>
      <c r="E70" s="92"/>
      <c r="F70" s="93"/>
      <c r="G70" s="94"/>
      <c r="H70" s="95"/>
    </row>
    <row r="71" spans="2:8" ht="26.25" customHeight="1">
      <c r="B71" s="58"/>
      <c r="C71" s="56"/>
      <c r="D71" s="102" t="s">
        <v>370</v>
      </c>
      <c r="E71" s="92" t="s">
        <v>86</v>
      </c>
      <c r="F71" s="93">
        <v>13</v>
      </c>
      <c r="G71" s="94"/>
      <c r="H71" s="95">
        <f>G71*F71</f>
        <v>0</v>
      </c>
    </row>
    <row r="72" spans="2:8" ht="69.75" customHeight="1">
      <c r="B72" s="58">
        <v>33</v>
      </c>
      <c r="C72" s="56" t="s">
        <v>256</v>
      </c>
      <c r="D72" s="91" t="s">
        <v>296</v>
      </c>
      <c r="E72" s="92"/>
      <c r="F72" s="93"/>
      <c r="G72" s="94"/>
      <c r="H72" s="95"/>
    </row>
    <row r="73" spans="2:8" ht="30.75" customHeight="1">
      <c r="B73" s="58"/>
      <c r="C73" s="56"/>
      <c r="D73" s="91" t="s">
        <v>244</v>
      </c>
      <c r="E73" s="92" t="s">
        <v>42</v>
      </c>
      <c r="F73" s="93">
        <v>1.4</v>
      </c>
      <c r="G73" s="94"/>
      <c r="H73" s="95">
        <f>G73*F73</f>
        <v>0</v>
      </c>
    </row>
    <row r="74" spans="2:8" ht="126" customHeight="1">
      <c r="B74" s="58">
        <v>34</v>
      </c>
      <c r="C74" s="56" t="s">
        <v>257</v>
      </c>
      <c r="D74" s="96" t="s">
        <v>297</v>
      </c>
      <c r="E74" s="97" t="s">
        <v>42</v>
      </c>
      <c r="F74" s="98">
        <v>24.6</v>
      </c>
      <c r="G74" s="99"/>
      <c r="H74" s="100">
        <f>G74*F74</f>
        <v>0</v>
      </c>
    </row>
    <row r="75" spans="2:8" ht="103.5" customHeight="1">
      <c r="B75" s="58">
        <v>35</v>
      </c>
      <c r="C75" s="56" t="s">
        <v>258</v>
      </c>
      <c r="D75" s="101" t="s">
        <v>298</v>
      </c>
      <c r="E75" s="97" t="s">
        <v>42</v>
      </c>
      <c r="F75" s="98">
        <v>0.45</v>
      </c>
      <c r="G75" s="99"/>
      <c r="H75" s="116">
        <f>G75*F75</f>
        <v>0</v>
      </c>
    </row>
    <row r="76" spans="2:8" ht="121.5" customHeight="1">
      <c r="B76" s="58">
        <v>36</v>
      </c>
      <c r="C76" s="56" t="s">
        <v>259</v>
      </c>
      <c r="D76" s="101" t="s">
        <v>299</v>
      </c>
      <c r="E76" s="274"/>
      <c r="F76" s="70"/>
      <c r="G76" s="275"/>
      <c r="H76" s="79"/>
    </row>
    <row r="77" spans="2:8" ht="28.5" customHeight="1">
      <c r="B77" s="58"/>
      <c r="C77" s="56"/>
      <c r="D77" s="117" t="s">
        <v>347</v>
      </c>
      <c r="E77" s="97" t="s">
        <v>42</v>
      </c>
      <c r="F77" s="98">
        <v>16.85</v>
      </c>
      <c r="G77" s="99"/>
      <c r="H77" s="118">
        <f>G77*F77</f>
        <v>0</v>
      </c>
    </row>
    <row r="78" spans="2:8" ht="63" customHeight="1">
      <c r="B78" s="58">
        <v>37</v>
      </c>
      <c r="C78" s="56" t="s">
        <v>260</v>
      </c>
      <c r="D78" s="103" t="s">
        <v>349</v>
      </c>
      <c r="E78" s="274"/>
      <c r="F78" s="70"/>
      <c r="G78" s="275"/>
      <c r="H78" s="79"/>
    </row>
    <row r="79" spans="2:8" ht="23.25" customHeight="1">
      <c r="B79" s="58"/>
      <c r="C79" s="56"/>
      <c r="D79" s="102" t="s">
        <v>348</v>
      </c>
      <c r="E79" s="97" t="s">
        <v>42</v>
      </c>
      <c r="F79" s="98">
        <f>F74-F77</f>
        <v>7.75</v>
      </c>
      <c r="G79" s="99"/>
      <c r="H79" s="100">
        <f>G79*F79</f>
        <v>0</v>
      </c>
    </row>
    <row r="80" spans="2:8" ht="79.5" customHeight="1">
      <c r="B80" s="58">
        <v>38</v>
      </c>
      <c r="C80" s="56" t="s">
        <v>261</v>
      </c>
      <c r="D80" s="101" t="s">
        <v>304</v>
      </c>
      <c r="E80" s="97" t="s">
        <v>42</v>
      </c>
      <c r="F80" s="98">
        <v>3.5</v>
      </c>
      <c r="G80" s="99"/>
      <c r="H80" s="100">
        <f>G80*F80</f>
        <v>0</v>
      </c>
    </row>
    <row r="81" spans="2:8" ht="82.5" customHeight="1">
      <c r="B81" s="58">
        <v>39</v>
      </c>
      <c r="C81" s="56" t="s">
        <v>262</v>
      </c>
      <c r="D81" s="101" t="s">
        <v>305</v>
      </c>
      <c r="E81" s="97" t="s">
        <v>42</v>
      </c>
      <c r="F81" s="98">
        <f>1*1*0.1</f>
        <v>0.1</v>
      </c>
      <c r="G81" s="99"/>
      <c r="H81" s="100">
        <f>G81*F81</f>
        <v>0</v>
      </c>
    </row>
    <row r="82" spans="2:8" ht="61.5" customHeight="1">
      <c r="B82" s="58">
        <v>40</v>
      </c>
      <c r="C82" s="56" t="s">
        <v>263</v>
      </c>
      <c r="D82" s="101" t="s">
        <v>291</v>
      </c>
      <c r="E82" s="97" t="s">
        <v>42</v>
      </c>
      <c r="F82" s="98">
        <v>0.128</v>
      </c>
      <c r="G82" s="99"/>
      <c r="H82" s="100">
        <f>G82*F82</f>
        <v>0</v>
      </c>
    </row>
    <row r="83" spans="2:8" ht="79.5" customHeight="1">
      <c r="B83" s="58">
        <v>41</v>
      </c>
      <c r="C83" s="56" t="s">
        <v>264</v>
      </c>
      <c r="D83" s="101" t="s">
        <v>306</v>
      </c>
      <c r="E83" s="97" t="s">
        <v>42</v>
      </c>
      <c r="F83" s="98">
        <f>0.35+0.05+0.05+0.51</f>
        <v>0.96</v>
      </c>
      <c r="G83" s="99"/>
      <c r="H83" s="100">
        <f>G83*F83</f>
        <v>0</v>
      </c>
    </row>
    <row r="84" spans="2:8" ht="63" customHeight="1">
      <c r="B84" s="58">
        <v>42</v>
      </c>
      <c r="C84" s="56" t="s">
        <v>265</v>
      </c>
      <c r="D84" s="104" t="s">
        <v>248</v>
      </c>
      <c r="E84" s="105"/>
      <c r="F84" s="106"/>
      <c r="G84" s="107"/>
      <c r="H84" s="100"/>
    </row>
    <row r="85" spans="2:8" ht="27.75" customHeight="1">
      <c r="B85" s="58"/>
      <c r="C85" s="56"/>
      <c r="D85" s="104" t="s">
        <v>350</v>
      </c>
      <c r="E85" s="105" t="s">
        <v>221</v>
      </c>
      <c r="F85" s="106">
        <f>F83*90</f>
        <v>86.39999999999999</v>
      </c>
      <c r="G85" s="107"/>
      <c r="H85" s="100">
        <f aca="true" t="shared" si="3" ref="H85:H90">G85*F85</f>
        <v>0</v>
      </c>
    </row>
    <row r="86" spans="2:8" ht="118.5" customHeight="1">
      <c r="B86" s="58">
        <v>43</v>
      </c>
      <c r="C86" s="56" t="s">
        <v>266</v>
      </c>
      <c r="D86" s="108" t="s">
        <v>351</v>
      </c>
      <c r="E86" s="109" t="s">
        <v>86</v>
      </c>
      <c r="F86" s="98">
        <v>2.4</v>
      </c>
      <c r="G86" s="111"/>
      <c r="H86" s="112">
        <f t="shared" si="3"/>
        <v>0</v>
      </c>
    </row>
    <row r="87" spans="2:8" ht="117.75" customHeight="1">
      <c r="B87" s="58">
        <v>44</v>
      </c>
      <c r="C87" s="56" t="s">
        <v>267</v>
      </c>
      <c r="D87" s="101" t="s">
        <v>293</v>
      </c>
      <c r="E87" s="97" t="s">
        <v>63</v>
      </c>
      <c r="F87" s="98">
        <v>1</v>
      </c>
      <c r="G87" s="99"/>
      <c r="H87" s="112">
        <f t="shared" si="3"/>
        <v>0</v>
      </c>
    </row>
    <row r="88" spans="2:8" ht="62.25" customHeight="1">
      <c r="B88" s="58">
        <v>45</v>
      </c>
      <c r="C88" s="56" t="s">
        <v>268</v>
      </c>
      <c r="D88" s="101" t="s">
        <v>294</v>
      </c>
      <c r="E88" s="97" t="s">
        <v>63</v>
      </c>
      <c r="F88" s="98">
        <v>5</v>
      </c>
      <c r="G88" s="99"/>
      <c r="H88" s="112">
        <f t="shared" si="3"/>
        <v>0</v>
      </c>
    </row>
    <row r="89" spans="2:8" ht="82.5" customHeight="1">
      <c r="B89" s="58">
        <v>46</v>
      </c>
      <c r="C89" s="56" t="s">
        <v>269</v>
      </c>
      <c r="D89" s="102" t="s">
        <v>253</v>
      </c>
      <c r="E89" s="92" t="s">
        <v>63</v>
      </c>
      <c r="F89" s="98">
        <v>1</v>
      </c>
      <c r="G89" s="94"/>
      <c r="H89" s="112">
        <f t="shared" si="3"/>
        <v>0</v>
      </c>
    </row>
    <row r="90" spans="2:8" ht="60.75" customHeight="1" thickBot="1">
      <c r="B90" s="59">
        <v>47</v>
      </c>
      <c r="C90" s="60" t="s">
        <v>270</v>
      </c>
      <c r="D90" s="119" t="s">
        <v>255</v>
      </c>
      <c r="E90" s="120" t="s">
        <v>86</v>
      </c>
      <c r="F90" s="121">
        <v>1.8</v>
      </c>
      <c r="G90" s="122"/>
      <c r="H90" s="123">
        <f t="shared" si="3"/>
        <v>0</v>
      </c>
    </row>
    <row r="91" spans="2:8" ht="19.5" customHeight="1" thickBot="1">
      <c r="B91" s="506" t="s">
        <v>66</v>
      </c>
      <c r="C91" s="507"/>
      <c r="D91" s="507"/>
      <c r="E91" s="507"/>
      <c r="F91" s="507"/>
      <c r="G91" s="508"/>
      <c r="H91" s="221">
        <f>SUM(H51:H90)</f>
        <v>0</v>
      </c>
    </row>
    <row r="92" spans="2:8" ht="18.75">
      <c r="B92" s="88"/>
      <c r="C92" s="124"/>
      <c r="D92" s="493" t="s">
        <v>67</v>
      </c>
      <c r="E92" s="494"/>
      <c r="F92" s="494"/>
      <c r="G92" s="494"/>
      <c r="H92" s="495"/>
    </row>
    <row r="93" spans="2:8" ht="81.75" customHeight="1">
      <c r="B93" s="58">
        <f>B90+1</f>
        <v>48</v>
      </c>
      <c r="C93" s="125" t="s">
        <v>68</v>
      </c>
      <c r="D93" s="23" t="s">
        <v>409</v>
      </c>
      <c r="E93" s="30" t="s">
        <v>42</v>
      </c>
      <c r="F93" s="70">
        <v>440</v>
      </c>
      <c r="G93" s="71"/>
      <c r="H93" s="79">
        <f aca="true" t="shared" si="4" ref="H93:H101">F93*G93</f>
        <v>0</v>
      </c>
    </row>
    <row r="94" spans="2:8" ht="28.5" customHeight="1">
      <c r="B94" s="58">
        <f>B93+1</f>
        <v>49</v>
      </c>
      <c r="C94" s="125" t="s">
        <v>69</v>
      </c>
      <c r="D94" s="23" t="s">
        <v>352</v>
      </c>
      <c r="E94" s="30" t="s">
        <v>40</v>
      </c>
      <c r="F94" s="70">
        <v>2</v>
      </c>
      <c r="G94" s="71"/>
      <c r="H94" s="79">
        <f t="shared" si="4"/>
        <v>0</v>
      </c>
    </row>
    <row r="95" spans="2:8" ht="60.75" customHeight="1">
      <c r="B95" s="58">
        <f aca="true" t="shared" si="5" ref="B95:B101">B94+1</f>
        <v>50</v>
      </c>
      <c r="C95" s="125" t="s">
        <v>70</v>
      </c>
      <c r="D95" s="23" t="s">
        <v>371</v>
      </c>
      <c r="E95" s="30" t="s">
        <v>40</v>
      </c>
      <c r="F95" s="70">
        <v>450</v>
      </c>
      <c r="G95" s="71"/>
      <c r="H95" s="79">
        <f t="shared" si="4"/>
        <v>0</v>
      </c>
    </row>
    <row r="96" spans="2:8" ht="45.75" customHeight="1">
      <c r="B96" s="58">
        <f t="shared" si="5"/>
        <v>51</v>
      </c>
      <c r="C96" s="125" t="s">
        <v>71</v>
      </c>
      <c r="D96" s="23" t="s">
        <v>271</v>
      </c>
      <c r="E96" s="30" t="s">
        <v>86</v>
      </c>
      <c r="F96" s="70">
        <v>20</v>
      </c>
      <c r="G96" s="71"/>
      <c r="H96" s="79">
        <f t="shared" si="4"/>
        <v>0</v>
      </c>
    </row>
    <row r="97" spans="2:8" ht="136.5" customHeight="1">
      <c r="B97" s="58">
        <f t="shared" si="5"/>
        <v>52</v>
      </c>
      <c r="C97" s="125" t="s">
        <v>72</v>
      </c>
      <c r="D97" s="23" t="s">
        <v>353</v>
      </c>
      <c r="E97" s="30" t="s">
        <v>86</v>
      </c>
      <c r="F97" s="70">
        <v>660</v>
      </c>
      <c r="G97" s="71"/>
      <c r="H97" s="79">
        <f t="shared" si="4"/>
        <v>0</v>
      </c>
    </row>
    <row r="98" spans="2:8" ht="60" customHeight="1">
      <c r="B98" s="58">
        <f t="shared" si="5"/>
        <v>53</v>
      </c>
      <c r="C98" s="125" t="s">
        <v>73</v>
      </c>
      <c r="D98" s="69" t="s">
        <v>372</v>
      </c>
      <c r="E98" s="30" t="s">
        <v>40</v>
      </c>
      <c r="F98" s="70">
        <v>1005</v>
      </c>
      <c r="G98" s="71"/>
      <c r="H98" s="79">
        <f t="shared" si="4"/>
        <v>0</v>
      </c>
    </row>
    <row r="99" spans="2:8" ht="48.75" customHeight="1">
      <c r="B99" s="58">
        <f t="shared" si="5"/>
        <v>54</v>
      </c>
      <c r="C99" s="125" t="s">
        <v>74</v>
      </c>
      <c r="D99" s="69" t="s">
        <v>373</v>
      </c>
      <c r="E99" s="30" t="s">
        <v>40</v>
      </c>
      <c r="F99" s="70">
        <v>130</v>
      </c>
      <c r="G99" s="71"/>
      <c r="H99" s="79">
        <f t="shared" si="4"/>
        <v>0</v>
      </c>
    </row>
    <row r="100" spans="2:8" ht="49.5" customHeight="1">
      <c r="B100" s="58">
        <f t="shared" si="5"/>
        <v>55</v>
      </c>
      <c r="C100" s="125" t="s">
        <v>75</v>
      </c>
      <c r="D100" s="69" t="s">
        <v>307</v>
      </c>
      <c r="E100" s="30" t="s">
        <v>40</v>
      </c>
      <c r="F100" s="70">
        <v>170</v>
      </c>
      <c r="G100" s="71"/>
      <c r="H100" s="79">
        <f t="shared" si="4"/>
        <v>0</v>
      </c>
    </row>
    <row r="101" spans="2:8" ht="116.25" customHeight="1" thickBot="1">
      <c r="B101" s="59">
        <f t="shared" si="5"/>
        <v>56</v>
      </c>
      <c r="C101" s="126" t="s">
        <v>272</v>
      </c>
      <c r="D101" s="127" t="s">
        <v>273</v>
      </c>
      <c r="E101" s="81" t="s">
        <v>40</v>
      </c>
      <c r="F101" s="82">
        <f>F100</f>
        <v>170</v>
      </c>
      <c r="G101" s="83"/>
      <c r="H101" s="84">
        <f t="shared" si="4"/>
        <v>0</v>
      </c>
    </row>
    <row r="102" spans="2:8" ht="24.75" customHeight="1" thickBot="1">
      <c r="B102" s="506" t="s">
        <v>76</v>
      </c>
      <c r="C102" s="507"/>
      <c r="D102" s="507"/>
      <c r="E102" s="507"/>
      <c r="F102" s="507"/>
      <c r="G102" s="508"/>
      <c r="H102" s="221">
        <f>SUM(H93:H101)</f>
        <v>0</v>
      </c>
    </row>
    <row r="103" spans="2:8" ht="18.75">
      <c r="B103" s="276"/>
      <c r="C103" s="277"/>
      <c r="D103" s="538" t="s">
        <v>274</v>
      </c>
      <c r="E103" s="539"/>
      <c r="F103" s="539"/>
      <c r="G103" s="540"/>
      <c r="H103" s="299"/>
    </row>
    <row r="104" spans="2:8" ht="18.75">
      <c r="B104" s="182"/>
      <c r="C104" s="124"/>
      <c r="D104" s="541" t="s">
        <v>127</v>
      </c>
      <c r="E104" s="542"/>
      <c r="F104" s="542"/>
      <c r="G104" s="543"/>
      <c r="H104" s="77">
        <f>H29</f>
        <v>0</v>
      </c>
    </row>
    <row r="105" spans="2:8" ht="18.75">
      <c r="B105" s="278"/>
      <c r="C105" s="56"/>
      <c r="D105" s="541" t="s">
        <v>19</v>
      </c>
      <c r="E105" s="542"/>
      <c r="F105" s="542"/>
      <c r="G105" s="543"/>
      <c r="H105" s="300">
        <f>H41</f>
        <v>0</v>
      </c>
    </row>
    <row r="106" spans="2:8" ht="18.75">
      <c r="B106" s="279"/>
      <c r="C106" s="57"/>
      <c r="D106" s="541" t="s">
        <v>33</v>
      </c>
      <c r="E106" s="542"/>
      <c r="F106" s="542"/>
      <c r="G106" s="543"/>
      <c r="H106" s="300">
        <f>H48</f>
        <v>0</v>
      </c>
    </row>
    <row r="107" spans="2:8" ht="18.75">
      <c r="B107" s="279"/>
      <c r="C107" s="57"/>
      <c r="D107" s="541" t="s">
        <v>34</v>
      </c>
      <c r="E107" s="542"/>
      <c r="F107" s="542"/>
      <c r="G107" s="543"/>
      <c r="H107" s="300">
        <f>H91</f>
        <v>0</v>
      </c>
    </row>
    <row r="108" spans="2:8" ht="19.5" thickBot="1">
      <c r="B108" s="280"/>
      <c r="C108" s="127"/>
      <c r="D108" s="527" t="s">
        <v>35</v>
      </c>
      <c r="E108" s="528"/>
      <c r="F108" s="528"/>
      <c r="G108" s="529"/>
      <c r="H108" s="301">
        <f>H102</f>
        <v>0</v>
      </c>
    </row>
    <row r="109" spans="2:8" ht="19.5" thickBot="1">
      <c r="B109" s="281"/>
      <c r="C109" s="282"/>
      <c r="D109" s="530" t="s">
        <v>275</v>
      </c>
      <c r="E109" s="531"/>
      <c r="F109" s="531" t="s">
        <v>20</v>
      </c>
      <c r="G109" s="532"/>
      <c r="H109" s="302">
        <f>SUM(H104:H108)</f>
        <v>0</v>
      </c>
    </row>
    <row r="110" spans="2:9" ht="19.5" thickBot="1">
      <c r="B110" s="283"/>
      <c r="C110" s="283"/>
      <c r="D110" s="284"/>
      <c r="E110" s="285"/>
      <c r="G110" s="286"/>
      <c r="H110" s="303"/>
      <c r="I110" s="18"/>
    </row>
    <row r="111" spans="2:8" ht="19.5" thickBot="1">
      <c r="B111" s="457" t="s">
        <v>215</v>
      </c>
      <c r="C111" s="458"/>
      <c r="D111" s="458"/>
      <c r="E111" s="458"/>
      <c r="F111" s="458"/>
      <c r="G111" s="458"/>
      <c r="H111" s="459"/>
    </row>
    <row r="112" spans="2:8" ht="18.75">
      <c r="B112" s="457" t="s">
        <v>276</v>
      </c>
      <c r="C112" s="458"/>
      <c r="D112" s="458"/>
      <c r="E112" s="458"/>
      <c r="F112" s="458"/>
      <c r="G112" s="458"/>
      <c r="H112" s="459"/>
    </row>
    <row r="113" spans="2:8" ht="37.5">
      <c r="B113" s="181" t="s">
        <v>204</v>
      </c>
      <c r="C113" s="287" t="s">
        <v>1</v>
      </c>
      <c r="D113" s="65" t="s">
        <v>2</v>
      </c>
      <c r="E113" s="65" t="s">
        <v>84</v>
      </c>
      <c r="F113" s="288" t="s">
        <v>3</v>
      </c>
      <c r="G113" s="289" t="s">
        <v>4</v>
      </c>
      <c r="H113" s="304" t="s">
        <v>5</v>
      </c>
    </row>
    <row r="114" spans="2:8" ht="18.75">
      <c r="B114" s="199">
        <v>1</v>
      </c>
      <c r="C114" s="200">
        <v>2</v>
      </c>
      <c r="D114" s="290">
        <v>3</v>
      </c>
      <c r="E114" s="200">
        <v>4</v>
      </c>
      <c r="F114" s="200">
        <v>5</v>
      </c>
      <c r="G114" s="201">
        <v>6</v>
      </c>
      <c r="H114" s="202">
        <v>7</v>
      </c>
    </row>
    <row r="115" spans="2:8" ht="18.75">
      <c r="B115" s="58"/>
      <c r="C115" s="56"/>
      <c r="D115" s="516" t="s">
        <v>6</v>
      </c>
      <c r="E115" s="517"/>
      <c r="F115" s="517"/>
      <c r="G115" s="517"/>
      <c r="H115" s="518"/>
    </row>
    <row r="116" spans="1:8" ht="121.5" customHeight="1">
      <c r="A116" s="19"/>
      <c r="B116" s="129">
        <v>1</v>
      </c>
      <c r="C116" s="128" t="s">
        <v>7</v>
      </c>
      <c r="D116" s="69" t="s">
        <v>234</v>
      </c>
      <c r="E116" s="30" t="s">
        <v>92</v>
      </c>
      <c r="F116" s="75">
        <v>1</v>
      </c>
      <c r="G116" s="76"/>
      <c r="H116" s="130">
        <f>F116*G116</f>
        <v>0</v>
      </c>
    </row>
    <row r="117" spans="2:8" ht="123.75" customHeight="1" thickBot="1">
      <c r="B117" s="59">
        <f>B116+1</f>
        <v>2</v>
      </c>
      <c r="C117" s="60" t="s">
        <v>8</v>
      </c>
      <c r="D117" s="61" t="s">
        <v>356</v>
      </c>
      <c r="E117" s="81" t="s">
        <v>42</v>
      </c>
      <c r="F117" s="82">
        <v>11.5</v>
      </c>
      <c r="G117" s="83"/>
      <c r="H117" s="84">
        <f>F117*G117</f>
        <v>0</v>
      </c>
    </row>
    <row r="118" spans="2:8" ht="22.5" customHeight="1" thickBot="1">
      <c r="B118" s="547" t="s">
        <v>64</v>
      </c>
      <c r="C118" s="488"/>
      <c r="D118" s="488"/>
      <c r="E118" s="488"/>
      <c r="F118" s="488"/>
      <c r="G118" s="489"/>
      <c r="H118" s="85">
        <f>SUM(H116:H117)</f>
        <v>0</v>
      </c>
    </row>
    <row r="119" spans="2:8" ht="18.75">
      <c r="B119" s="88"/>
      <c r="C119" s="124"/>
      <c r="D119" s="496" t="s">
        <v>27</v>
      </c>
      <c r="E119" s="514"/>
      <c r="F119" s="514"/>
      <c r="G119" s="514"/>
      <c r="H119" s="515"/>
    </row>
    <row r="120" spans="2:8" ht="44.25" customHeight="1">
      <c r="B120" s="58">
        <v>3</v>
      </c>
      <c r="C120" s="56" t="s">
        <v>9</v>
      </c>
      <c r="D120" s="23" t="s">
        <v>239</v>
      </c>
      <c r="E120" s="30" t="s">
        <v>40</v>
      </c>
      <c r="F120" s="70">
        <v>1245</v>
      </c>
      <c r="G120" s="71"/>
      <c r="H120" s="79">
        <f aca="true" t="shared" si="6" ref="H120:H125">F120*G120</f>
        <v>0</v>
      </c>
    </row>
    <row r="121" spans="2:8" ht="142.5" customHeight="1">
      <c r="B121" s="58">
        <v>4</v>
      </c>
      <c r="C121" s="56" t="s">
        <v>10</v>
      </c>
      <c r="D121" s="23" t="s">
        <v>308</v>
      </c>
      <c r="E121" s="30" t="s">
        <v>42</v>
      </c>
      <c r="F121" s="70">
        <v>43.5</v>
      </c>
      <c r="G121" s="71"/>
      <c r="H121" s="79">
        <f t="shared" si="6"/>
        <v>0</v>
      </c>
    </row>
    <row r="122" spans="2:8" ht="43.5" customHeight="1">
      <c r="B122" s="58">
        <f>B121+1</f>
        <v>5</v>
      </c>
      <c r="C122" s="56" t="s">
        <v>11</v>
      </c>
      <c r="D122" s="23" t="s">
        <v>240</v>
      </c>
      <c r="E122" s="30" t="s">
        <v>40</v>
      </c>
      <c r="F122" s="70">
        <v>245</v>
      </c>
      <c r="G122" s="71"/>
      <c r="H122" s="79">
        <f t="shared" si="6"/>
        <v>0</v>
      </c>
    </row>
    <row r="123" spans="2:8" ht="63" customHeight="1">
      <c r="B123" s="58">
        <f>B122+1</f>
        <v>6</v>
      </c>
      <c r="C123" s="56" t="s">
        <v>30</v>
      </c>
      <c r="D123" s="23" t="s">
        <v>309</v>
      </c>
      <c r="E123" s="30" t="s">
        <v>42</v>
      </c>
      <c r="F123" s="70">
        <v>30</v>
      </c>
      <c r="G123" s="71"/>
      <c r="H123" s="79">
        <f t="shared" si="6"/>
        <v>0</v>
      </c>
    </row>
    <row r="124" spans="2:8" ht="63" customHeight="1">
      <c r="B124" s="58">
        <f>B123+1</f>
        <v>7</v>
      </c>
      <c r="C124" s="56" t="s">
        <v>85</v>
      </c>
      <c r="D124" s="23" t="s">
        <v>241</v>
      </c>
      <c r="E124" s="30" t="s">
        <v>40</v>
      </c>
      <c r="F124" s="70">
        <v>1170</v>
      </c>
      <c r="G124" s="71"/>
      <c r="H124" s="79">
        <f t="shared" si="6"/>
        <v>0</v>
      </c>
    </row>
    <row r="125" spans="2:8" ht="27.75" customHeight="1" thickBot="1">
      <c r="B125" s="59">
        <f>B124+1</f>
        <v>8</v>
      </c>
      <c r="C125" s="60" t="s">
        <v>11</v>
      </c>
      <c r="D125" s="61" t="s">
        <v>310</v>
      </c>
      <c r="E125" s="81" t="s">
        <v>40</v>
      </c>
      <c r="F125" s="82">
        <v>95</v>
      </c>
      <c r="G125" s="83"/>
      <c r="H125" s="84">
        <f t="shared" si="6"/>
        <v>0</v>
      </c>
    </row>
    <row r="126" spans="2:8" ht="21" customHeight="1" thickBot="1">
      <c r="B126" s="547" t="s">
        <v>65</v>
      </c>
      <c r="C126" s="488"/>
      <c r="D126" s="488"/>
      <c r="E126" s="488"/>
      <c r="F126" s="488"/>
      <c r="G126" s="489"/>
      <c r="H126" s="85">
        <f>SUM(H120:H125)</f>
        <v>0</v>
      </c>
    </row>
    <row r="127" spans="2:8" ht="18.75">
      <c r="B127" s="88"/>
      <c r="C127" s="124"/>
      <c r="D127" s="496" t="s">
        <v>21</v>
      </c>
      <c r="E127" s="514"/>
      <c r="F127" s="514"/>
      <c r="G127" s="514"/>
      <c r="H127" s="515"/>
    </row>
    <row r="128" spans="2:8" ht="82.5" customHeight="1">
      <c r="B128" s="58">
        <f>B125+1</f>
        <v>9</v>
      </c>
      <c r="C128" s="56" t="s">
        <v>12</v>
      </c>
      <c r="D128" s="69" t="s">
        <v>311</v>
      </c>
      <c r="E128" s="30" t="s">
        <v>86</v>
      </c>
      <c r="F128" s="70">
        <v>24</v>
      </c>
      <c r="G128" s="71"/>
      <c r="H128" s="79">
        <f>F128*G128</f>
        <v>0</v>
      </c>
    </row>
    <row r="129" spans="2:8" ht="45" customHeight="1" thickBot="1">
      <c r="B129" s="59">
        <f>B128+1</f>
        <v>10</v>
      </c>
      <c r="C129" s="60" t="s">
        <v>13</v>
      </c>
      <c r="D129" s="127" t="s">
        <v>277</v>
      </c>
      <c r="E129" s="81" t="s">
        <v>92</v>
      </c>
      <c r="F129" s="82">
        <v>1</v>
      </c>
      <c r="G129" s="83"/>
      <c r="H129" s="84">
        <f>F129*G129</f>
        <v>0</v>
      </c>
    </row>
    <row r="130" spans="2:8" ht="23.25" customHeight="1" thickBot="1">
      <c r="B130" s="506" t="s">
        <v>66</v>
      </c>
      <c r="C130" s="507"/>
      <c r="D130" s="507"/>
      <c r="E130" s="507"/>
      <c r="F130" s="507"/>
      <c r="G130" s="508"/>
      <c r="H130" s="221">
        <f>SUM(H128:H129)</f>
        <v>0</v>
      </c>
    </row>
    <row r="131" spans="2:8" ht="18.75">
      <c r="B131" s="88"/>
      <c r="C131" s="124"/>
      <c r="D131" s="493" t="s">
        <v>67</v>
      </c>
      <c r="E131" s="494"/>
      <c r="F131" s="494"/>
      <c r="G131" s="494"/>
      <c r="H131" s="495"/>
    </row>
    <row r="132" spans="2:8" ht="100.5" customHeight="1">
      <c r="B132" s="58">
        <f>B129+1</f>
        <v>11</v>
      </c>
      <c r="C132" s="43" t="s">
        <v>68</v>
      </c>
      <c r="D132" s="23" t="s">
        <v>312</v>
      </c>
      <c r="E132" s="30" t="s">
        <v>42</v>
      </c>
      <c r="F132" s="70">
        <v>365</v>
      </c>
      <c r="G132" s="71"/>
      <c r="H132" s="79">
        <f>F132*G132</f>
        <v>0</v>
      </c>
    </row>
    <row r="133" spans="2:8" ht="99.75" customHeight="1">
      <c r="B133" s="58">
        <f>B132+1</f>
        <v>12</v>
      </c>
      <c r="C133" s="43" t="s">
        <v>278</v>
      </c>
      <c r="D133" s="23" t="s">
        <v>313</v>
      </c>
      <c r="E133" s="30" t="s">
        <v>86</v>
      </c>
      <c r="F133" s="70">
        <v>235</v>
      </c>
      <c r="G133" s="71"/>
      <c r="H133" s="79">
        <f>F133*G133</f>
        <v>0</v>
      </c>
    </row>
    <row r="134" spans="2:8" ht="34.5" customHeight="1">
      <c r="B134" s="58">
        <f>B133+1</f>
        <v>13</v>
      </c>
      <c r="C134" s="43" t="s">
        <v>279</v>
      </c>
      <c r="D134" s="23" t="s">
        <v>314</v>
      </c>
      <c r="E134" s="30" t="s">
        <v>40</v>
      </c>
      <c r="F134" s="70">
        <v>50</v>
      </c>
      <c r="G134" s="71"/>
      <c r="H134" s="79">
        <f>F134*G134</f>
        <v>0</v>
      </c>
    </row>
    <row r="135" spans="2:8" ht="54" customHeight="1">
      <c r="B135" s="58">
        <f>B134+1</f>
        <v>14</v>
      </c>
      <c r="C135" s="43" t="s">
        <v>164</v>
      </c>
      <c r="D135" s="69" t="s">
        <v>372</v>
      </c>
      <c r="E135" s="30" t="s">
        <v>40</v>
      </c>
      <c r="F135" s="70">
        <v>1070</v>
      </c>
      <c r="G135" s="71"/>
      <c r="H135" s="79">
        <f>F135*G135</f>
        <v>0</v>
      </c>
    </row>
    <row r="136" spans="2:8" ht="53.25" customHeight="1" thickBot="1">
      <c r="B136" s="59">
        <f>B135+1</f>
        <v>15</v>
      </c>
      <c r="C136" s="52" t="s">
        <v>72</v>
      </c>
      <c r="D136" s="127" t="s">
        <v>373</v>
      </c>
      <c r="E136" s="81" t="s">
        <v>40</v>
      </c>
      <c r="F136" s="82">
        <v>100</v>
      </c>
      <c r="G136" s="83"/>
      <c r="H136" s="84">
        <f>F136*G136</f>
        <v>0</v>
      </c>
    </row>
    <row r="137" spans="2:8" ht="24.75" customHeight="1" thickBot="1">
      <c r="B137" s="506" t="s">
        <v>76</v>
      </c>
      <c r="C137" s="507"/>
      <c r="D137" s="507"/>
      <c r="E137" s="507"/>
      <c r="F137" s="507"/>
      <c r="G137" s="508"/>
      <c r="H137" s="221">
        <f>SUM(H132:H136)</f>
        <v>0</v>
      </c>
    </row>
    <row r="138" spans="2:8" ht="18.75">
      <c r="B138" s="276"/>
      <c r="C138" s="277"/>
      <c r="D138" s="538" t="s">
        <v>280</v>
      </c>
      <c r="E138" s="539"/>
      <c r="F138" s="539"/>
      <c r="G138" s="540"/>
      <c r="H138" s="299"/>
    </row>
    <row r="139" spans="2:8" ht="18.75">
      <c r="B139" s="278"/>
      <c r="C139" s="56"/>
      <c r="D139" s="541" t="s">
        <v>19</v>
      </c>
      <c r="E139" s="542"/>
      <c r="F139" s="542"/>
      <c r="G139" s="543"/>
      <c r="H139" s="300">
        <f>H118</f>
        <v>0</v>
      </c>
    </row>
    <row r="140" spans="2:8" ht="18.75">
      <c r="B140" s="279"/>
      <c r="C140" s="57"/>
      <c r="D140" s="541" t="s">
        <v>33</v>
      </c>
      <c r="E140" s="542"/>
      <c r="F140" s="542"/>
      <c r="G140" s="543"/>
      <c r="H140" s="300">
        <f>H126</f>
        <v>0</v>
      </c>
    </row>
    <row r="141" spans="2:8" ht="18.75">
      <c r="B141" s="279"/>
      <c r="C141" s="57"/>
      <c r="D141" s="541" t="s">
        <v>34</v>
      </c>
      <c r="E141" s="542"/>
      <c r="F141" s="542"/>
      <c r="G141" s="543"/>
      <c r="H141" s="300">
        <f>H130</f>
        <v>0</v>
      </c>
    </row>
    <row r="142" spans="2:8" ht="19.5" thickBot="1">
      <c r="B142" s="280"/>
      <c r="C142" s="127"/>
      <c r="D142" s="527" t="s">
        <v>35</v>
      </c>
      <c r="E142" s="528"/>
      <c r="F142" s="528"/>
      <c r="G142" s="529"/>
      <c r="H142" s="301">
        <f>H137</f>
        <v>0</v>
      </c>
    </row>
    <row r="143" spans="2:8" ht="19.5" thickBot="1">
      <c r="B143" s="281"/>
      <c r="C143" s="282"/>
      <c r="D143" s="530" t="s">
        <v>281</v>
      </c>
      <c r="E143" s="531"/>
      <c r="F143" s="531" t="s">
        <v>20</v>
      </c>
      <c r="G143" s="532"/>
      <c r="H143" s="302">
        <f>SUM(H139:H142)</f>
        <v>0</v>
      </c>
    </row>
    <row r="144" spans="2:8" ht="19.5" thickBot="1">
      <c r="B144" s="283"/>
      <c r="C144" s="283"/>
      <c r="D144" s="284"/>
      <c r="E144" s="285"/>
      <c r="G144" s="286"/>
      <c r="H144" s="305"/>
    </row>
    <row r="145" spans="2:8" ht="19.5" thickBot="1">
      <c r="B145" s="533" t="s">
        <v>282</v>
      </c>
      <c r="C145" s="534"/>
      <c r="D145" s="534"/>
      <c r="E145" s="534"/>
      <c r="F145" s="534"/>
      <c r="G145" s="534"/>
      <c r="H145" s="535"/>
    </row>
    <row r="146" spans="2:8" ht="19.5" thickBot="1">
      <c r="B146" s="522">
        <v>1</v>
      </c>
      <c r="C146" s="536"/>
      <c r="D146" s="530" t="s">
        <v>275</v>
      </c>
      <c r="E146" s="531"/>
      <c r="F146" s="531" t="s">
        <v>20</v>
      </c>
      <c r="G146" s="537"/>
      <c r="H146" s="306">
        <f>H109</f>
        <v>0</v>
      </c>
    </row>
    <row r="147" spans="2:8" ht="19.5" thickBot="1">
      <c r="B147" s="522">
        <v>2</v>
      </c>
      <c r="C147" s="536"/>
      <c r="D147" s="544" t="s">
        <v>283</v>
      </c>
      <c r="E147" s="545"/>
      <c r="F147" s="545" t="s">
        <v>20</v>
      </c>
      <c r="G147" s="546"/>
      <c r="H147" s="306">
        <f>H143</f>
        <v>0</v>
      </c>
    </row>
    <row r="148" spans="2:8" ht="19.5" thickBot="1">
      <c r="B148" s="522"/>
      <c r="C148" s="523"/>
      <c r="D148" s="524" t="s">
        <v>133</v>
      </c>
      <c r="E148" s="525"/>
      <c r="F148" s="525"/>
      <c r="G148" s="526"/>
      <c r="H148" s="306">
        <f>SUM(H146:H147)</f>
        <v>0</v>
      </c>
    </row>
    <row r="151" spans="4:8" ht="18.75">
      <c r="D151" s="62" t="s">
        <v>88</v>
      </c>
      <c r="H151" s="303"/>
    </row>
    <row r="152" spans="4:8" ht="18.75">
      <c r="D152" s="62" t="s">
        <v>89</v>
      </c>
      <c r="H152" s="307"/>
    </row>
    <row r="153" ht="18.75">
      <c r="D153" s="62" t="s">
        <v>90</v>
      </c>
    </row>
  </sheetData>
  <sheetProtection/>
  <mergeCells count="60">
    <mergeCell ref="B137:G137"/>
    <mergeCell ref="B29:G29"/>
    <mergeCell ref="B41:G41"/>
    <mergeCell ref="B48:G48"/>
    <mergeCell ref="B91:G91"/>
    <mergeCell ref="B102:G102"/>
    <mergeCell ref="B118:G118"/>
    <mergeCell ref="D30:H30"/>
    <mergeCell ref="D42:H42"/>
    <mergeCell ref="D49:H49"/>
    <mergeCell ref="D92:H92"/>
    <mergeCell ref="D50:H50"/>
    <mergeCell ref="D106:G106"/>
    <mergeCell ref="D107:G107"/>
    <mergeCell ref="D108:G108"/>
    <mergeCell ref="D109:G109"/>
    <mergeCell ref="D69:H69"/>
    <mergeCell ref="D103:G103"/>
    <mergeCell ref="D105:G105"/>
    <mergeCell ref="D104:G104"/>
    <mergeCell ref="B111:H111"/>
    <mergeCell ref="B112:H112"/>
    <mergeCell ref="D115:H115"/>
    <mergeCell ref="D119:H119"/>
    <mergeCell ref="D127:H127"/>
    <mergeCell ref="D131:H131"/>
    <mergeCell ref="B126:G126"/>
    <mergeCell ref="B130:G130"/>
    <mergeCell ref="D138:G138"/>
    <mergeCell ref="D139:G139"/>
    <mergeCell ref="D140:G140"/>
    <mergeCell ref="D141:G141"/>
    <mergeCell ref="B147:C147"/>
    <mergeCell ref="D147:G147"/>
    <mergeCell ref="B148:C148"/>
    <mergeCell ref="D148:G148"/>
    <mergeCell ref="D142:G142"/>
    <mergeCell ref="D143:G143"/>
    <mergeCell ref="B145:H145"/>
    <mergeCell ref="B146:C146"/>
    <mergeCell ref="D146:G146"/>
    <mergeCell ref="B1:H1"/>
    <mergeCell ref="B2:H2"/>
    <mergeCell ref="B3:H3"/>
    <mergeCell ref="D4:H4"/>
    <mergeCell ref="D5:H5"/>
    <mergeCell ref="D6:H6"/>
    <mergeCell ref="D7:H7"/>
    <mergeCell ref="D8:H8"/>
    <mergeCell ref="D9:H9"/>
    <mergeCell ref="D10:H10"/>
    <mergeCell ref="D11:H11"/>
    <mergeCell ref="D12:H12"/>
    <mergeCell ref="D19:H19"/>
    <mergeCell ref="D13:H13"/>
    <mergeCell ref="D14:H14"/>
    <mergeCell ref="D15:H15"/>
    <mergeCell ref="D16:H16"/>
    <mergeCell ref="D17:H17"/>
    <mergeCell ref="D18:H18"/>
  </mergeCells>
  <printOptions/>
  <pageMargins left="0.7" right="0.7" top="0.75" bottom="0.75" header="0.3" footer="0.3"/>
  <pageSetup fitToHeight="0" fitToWidth="1" horizontalDpi="600" verticalDpi="600" orientation="portrait" paperSize="9" scale="58" r:id="rId1"/>
  <colBreaks count="1" manualBreakCount="1">
    <brk id="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121"/>
  <sheetViews>
    <sheetView tabSelected="1" zoomScalePageLayoutView="0" workbookViewId="0" topLeftCell="A73">
      <selection activeCell="D38" sqref="D38"/>
    </sheetView>
  </sheetViews>
  <sheetFormatPr defaultColWidth="9.140625" defaultRowHeight="15"/>
  <cols>
    <col min="1" max="1" width="4.8515625" style="5" customWidth="1"/>
    <col min="2" max="2" width="6.7109375" style="386" customWidth="1"/>
    <col min="3" max="3" width="8.00390625" style="386" customWidth="1"/>
    <col min="4" max="4" width="58.8515625" style="157" customWidth="1"/>
    <col min="5" max="5" width="12.8515625" style="387" customWidth="1"/>
    <col min="6" max="6" width="14.140625" style="388" customWidth="1"/>
    <col min="7" max="7" width="15.57421875" style="395" customWidth="1"/>
    <col min="8" max="8" width="20.421875" style="390" customWidth="1"/>
    <col min="16" max="16" width="9.140625" style="0" customWidth="1"/>
  </cols>
  <sheetData>
    <row r="1" spans="2:8" ht="90.75" customHeight="1" thickBot="1">
      <c r="B1" s="519" t="s">
        <v>203</v>
      </c>
      <c r="C1" s="503"/>
      <c r="D1" s="503"/>
      <c r="E1" s="503"/>
      <c r="F1" s="503"/>
      <c r="G1" s="503"/>
      <c r="H1" s="504"/>
    </row>
    <row r="2" spans="1:8" ht="19.5" thickBot="1">
      <c r="A2" s="6"/>
      <c r="B2" s="558" t="s">
        <v>136</v>
      </c>
      <c r="C2" s="559"/>
      <c r="D2" s="559"/>
      <c r="E2" s="559"/>
      <c r="F2" s="559"/>
      <c r="G2" s="559"/>
      <c r="H2" s="560"/>
    </row>
    <row r="3" spans="1:8" ht="30.75" customHeight="1" thickBot="1">
      <c r="A3" s="6"/>
      <c r="B3" s="558" t="s">
        <v>207</v>
      </c>
      <c r="C3" s="559"/>
      <c r="D3" s="559"/>
      <c r="E3" s="559"/>
      <c r="F3" s="559"/>
      <c r="G3" s="559"/>
      <c r="H3" s="560"/>
    </row>
    <row r="4" spans="1:8" ht="18.75">
      <c r="A4" s="6"/>
      <c r="B4" s="309"/>
      <c r="C4" s="310"/>
      <c r="D4" s="451" t="s">
        <v>101</v>
      </c>
      <c r="E4" s="452"/>
      <c r="F4" s="452"/>
      <c r="G4" s="452"/>
      <c r="H4" s="453"/>
    </row>
    <row r="5" spans="1:8" ht="59.25" customHeight="1">
      <c r="A5" s="7"/>
      <c r="B5" s="182"/>
      <c r="C5" s="183" t="s">
        <v>102</v>
      </c>
      <c r="D5" s="454" t="s">
        <v>103</v>
      </c>
      <c r="E5" s="520"/>
      <c r="F5" s="520"/>
      <c r="G5" s="520"/>
      <c r="H5" s="521"/>
    </row>
    <row r="6" spans="1:8" ht="140.25" customHeight="1">
      <c r="A6" s="7"/>
      <c r="B6" s="182"/>
      <c r="C6" s="183" t="s">
        <v>104</v>
      </c>
      <c r="D6" s="454" t="s">
        <v>105</v>
      </c>
      <c r="E6" s="463"/>
      <c r="F6" s="463"/>
      <c r="G6" s="463"/>
      <c r="H6" s="464"/>
    </row>
    <row r="7" spans="1:8" ht="84.75" customHeight="1">
      <c r="A7" s="7"/>
      <c r="B7" s="20"/>
      <c r="C7" s="49" t="s">
        <v>106</v>
      </c>
      <c r="D7" s="485" t="s">
        <v>107</v>
      </c>
      <c r="E7" s="485"/>
      <c r="F7" s="485"/>
      <c r="G7" s="485"/>
      <c r="H7" s="486"/>
    </row>
    <row r="8" spans="1:8" ht="65.25" customHeight="1">
      <c r="A8" s="8"/>
      <c r="B8" s="21"/>
      <c r="C8" s="22" t="s">
        <v>108</v>
      </c>
      <c r="D8" s="485" t="s">
        <v>396</v>
      </c>
      <c r="E8" s="485"/>
      <c r="F8" s="485"/>
      <c r="G8" s="485"/>
      <c r="H8" s="486"/>
    </row>
    <row r="9" spans="1:8" ht="140.25" customHeight="1">
      <c r="A9" s="7"/>
      <c r="B9" s="20"/>
      <c r="C9" s="49" t="s">
        <v>109</v>
      </c>
      <c r="D9" s="485" t="s">
        <v>397</v>
      </c>
      <c r="E9" s="485"/>
      <c r="F9" s="485"/>
      <c r="G9" s="485"/>
      <c r="H9" s="486"/>
    </row>
    <row r="10" spans="1:8" ht="102" customHeight="1">
      <c r="A10" s="7"/>
      <c r="B10" s="20"/>
      <c r="C10" s="49" t="s">
        <v>110</v>
      </c>
      <c r="D10" s="485" t="s">
        <v>398</v>
      </c>
      <c r="E10" s="485"/>
      <c r="F10" s="485"/>
      <c r="G10" s="485"/>
      <c r="H10" s="486"/>
    </row>
    <row r="11" spans="1:8" ht="39" customHeight="1">
      <c r="A11" s="7"/>
      <c r="B11" s="20"/>
      <c r="C11" s="49" t="s">
        <v>111</v>
      </c>
      <c r="D11" s="485" t="s">
        <v>112</v>
      </c>
      <c r="E11" s="485"/>
      <c r="F11" s="485"/>
      <c r="G11" s="485"/>
      <c r="H11" s="486"/>
    </row>
    <row r="12" spans="1:8" ht="66.75" customHeight="1">
      <c r="A12" s="7"/>
      <c r="B12" s="20"/>
      <c r="C12" s="49" t="s">
        <v>113</v>
      </c>
      <c r="D12" s="454" t="s">
        <v>404</v>
      </c>
      <c r="E12" s="463"/>
      <c r="F12" s="463"/>
      <c r="G12" s="463"/>
      <c r="H12" s="464"/>
    </row>
    <row r="13" spans="1:8" ht="84" customHeight="1">
      <c r="A13" s="7"/>
      <c r="B13" s="20"/>
      <c r="C13" s="186" t="s">
        <v>114</v>
      </c>
      <c r="D13" s="485" t="s">
        <v>400</v>
      </c>
      <c r="E13" s="485"/>
      <c r="F13" s="485"/>
      <c r="G13" s="485"/>
      <c r="H13" s="486"/>
    </row>
    <row r="14" spans="1:8" ht="105.75" customHeight="1">
      <c r="A14" s="7"/>
      <c r="B14" s="20"/>
      <c r="C14" s="49" t="s">
        <v>115</v>
      </c>
      <c r="D14" s="516" t="s">
        <v>340</v>
      </c>
      <c r="E14" s="517"/>
      <c r="F14" s="517"/>
      <c r="G14" s="517"/>
      <c r="H14" s="518"/>
    </row>
    <row r="15" spans="1:8" ht="219.75" customHeight="1">
      <c r="A15" s="7"/>
      <c r="B15" s="20"/>
      <c r="C15" s="49" t="s">
        <v>117</v>
      </c>
      <c r="D15" s="485" t="s">
        <v>118</v>
      </c>
      <c r="E15" s="485"/>
      <c r="F15" s="485"/>
      <c r="G15" s="485"/>
      <c r="H15" s="486"/>
    </row>
    <row r="16" spans="1:8" ht="159" customHeight="1">
      <c r="A16" s="7"/>
      <c r="B16" s="20"/>
      <c r="C16" s="49" t="s">
        <v>119</v>
      </c>
      <c r="D16" s="454" t="s">
        <v>120</v>
      </c>
      <c r="E16" s="463"/>
      <c r="F16" s="463"/>
      <c r="G16" s="463"/>
      <c r="H16" s="464"/>
    </row>
    <row r="17" spans="1:8" ht="103.5" customHeight="1">
      <c r="A17" s="7"/>
      <c r="B17" s="20"/>
      <c r="C17" s="49" t="s">
        <v>121</v>
      </c>
      <c r="D17" s="454" t="s">
        <v>122</v>
      </c>
      <c r="E17" s="463"/>
      <c r="F17" s="463"/>
      <c r="G17" s="463"/>
      <c r="H17" s="464"/>
    </row>
    <row r="18" spans="1:8" ht="63" customHeight="1">
      <c r="A18" s="8"/>
      <c r="B18" s="21"/>
      <c r="C18" s="22" t="s">
        <v>123</v>
      </c>
      <c r="D18" s="454" t="s">
        <v>401</v>
      </c>
      <c r="E18" s="463"/>
      <c r="F18" s="463"/>
      <c r="G18" s="463"/>
      <c r="H18" s="464"/>
    </row>
    <row r="19" spans="1:8" ht="63.75" customHeight="1" thickBot="1">
      <c r="A19" s="7"/>
      <c r="B19" s="187"/>
      <c r="C19" s="188" t="s">
        <v>124</v>
      </c>
      <c r="D19" s="465" t="s">
        <v>125</v>
      </c>
      <c r="E19" s="465"/>
      <c r="F19" s="465"/>
      <c r="G19" s="465"/>
      <c r="H19" s="466"/>
    </row>
    <row r="20" spans="1:8" ht="19.5" thickBot="1">
      <c r="A20" s="6"/>
      <c r="B20" s="311"/>
      <c r="C20" s="312"/>
      <c r="D20" s="66"/>
      <c r="E20" s="313"/>
      <c r="F20" s="314"/>
      <c r="G20" s="315"/>
      <c r="H20" s="316"/>
    </row>
    <row r="21" spans="1:8" ht="56.25">
      <c r="A21" s="6"/>
      <c r="B21" s="317" t="s">
        <v>204</v>
      </c>
      <c r="C21" s="131" t="s">
        <v>1</v>
      </c>
      <c r="D21" s="131" t="s">
        <v>2</v>
      </c>
      <c r="E21" s="131" t="s">
        <v>84</v>
      </c>
      <c r="F21" s="318" t="s">
        <v>137</v>
      </c>
      <c r="G21" s="319" t="s">
        <v>4</v>
      </c>
      <c r="H21" s="320" t="s">
        <v>138</v>
      </c>
    </row>
    <row r="22" spans="1:8" ht="18.75">
      <c r="A22" s="9"/>
      <c r="B22" s="181">
        <v>1</v>
      </c>
      <c r="C22" s="65">
        <v>2</v>
      </c>
      <c r="D22" s="65">
        <v>3</v>
      </c>
      <c r="E22" s="321">
        <v>4</v>
      </c>
      <c r="F22" s="201">
        <v>5</v>
      </c>
      <c r="G22" s="322">
        <v>6</v>
      </c>
      <c r="H22" s="323">
        <v>7</v>
      </c>
    </row>
    <row r="23" spans="1:8" ht="18.75">
      <c r="A23" s="7"/>
      <c r="B23" s="269"/>
      <c r="C23" s="270"/>
      <c r="D23" s="63" t="s">
        <v>91</v>
      </c>
      <c r="E23" s="324"/>
      <c r="F23" s="325"/>
      <c r="G23" s="326"/>
      <c r="H23" s="327"/>
    </row>
    <row r="24" spans="1:8" ht="18.75">
      <c r="A24" s="7"/>
      <c r="B24" s="199"/>
      <c r="C24" s="205">
        <v>0.1</v>
      </c>
      <c r="D24" s="23" t="s">
        <v>93</v>
      </c>
      <c r="E24" s="30" t="s">
        <v>92</v>
      </c>
      <c r="F24" s="70">
        <v>1</v>
      </c>
      <c r="G24" s="328"/>
      <c r="H24" s="78">
        <f aca="true" t="shared" si="0" ref="H24:H30">F24*G24</f>
        <v>0</v>
      </c>
    </row>
    <row r="25" spans="1:8" ht="44.25" customHeight="1">
      <c r="A25" s="7"/>
      <c r="B25" s="199"/>
      <c r="C25" s="205">
        <v>0.2</v>
      </c>
      <c r="D25" s="23" t="s">
        <v>94</v>
      </c>
      <c r="E25" s="30" t="s">
        <v>92</v>
      </c>
      <c r="F25" s="70">
        <v>1</v>
      </c>
      <c r="G25" s="328"/>
      <c r="H25" s="78">
        <f t="shared" si="0"/>
        <v>0</v>
      </c>
    </row>
    <row r="26" spans="1:8" ht="28.5" customHeight="1">
      <c r="A26" s="7"/>
      <c r="B26" s="199"/>
      <c r="C26" s="205">
        <v>0.3</v>
      </c>
      <c r="D26" s="23" t="s">
        <v>95</v>
      </c>
      <c r="E26" s="30" t="s">
        <v>92</v>
      </c>
      <c r="F26" s="70">
        <v>1</v>
      </c>
      <c r="G26" s="328"/>
      <c r="H26" s="78">
        <f t="shared" si="0"/>
        <v>0</v>
      </c>
    </row>
    <row r="27" spans="1:8" ht="28.5" customHeight="1">
      <c r="A27" s="7"/>
      <c r="B27" s="199"/>
      <c r="C27" s="205">
        <v>0.4</v>
      </c>
      <c r="D27" s="23" t="s">
        <v>96</v>
      </c>
      <c r="E27" s="30" t="s">
        <v>92</v>
      </c>
      <c r="F27" s="70">
        <v>1</v>
      </c>
      <c r="G27" s="328"/>
      <c r="H27" s="78">
        <f t="shared" si="0"/>
        <v>0</v>
      </c>
    </row>
    <row r="28" spans="1:8" ht="42.75" customHeight="1">
      <c r="A28" s="7"/>
      <c r="B28" s="199"/>
      <c r="C28" s="205">
        <v>0.5</v>
      </c>
      <c r="D28" s="23" t="s">
        <v>97</v>
      </c>
      <c r="E28" s="30" t="s">
        <v>92</v>
      </c>
      <c r="F28" s="70">
        <v>1</v>
      </c>
      <c r="G28" s="328"/>
      <c r="H28" s="78">
        <f t="shared" si="0"/>
        <v>0</v>
      </c>
    </row>
    <row r="29" spans="1:8" ht="43.5" customHeight="1">
      <c r="A29" s="7"/>
      <c r="B29" s="199"/>
      <c r="C29" s="205">
        <v>0.6</v>
      </c>
      <c r="D29" s="23" t="s">
        <v>98</v>
      </c>
      <c r="E29" s="30" t="s">
        <v>92</v>
      </c>
      <c r="F29" s="70">
        <v>1</v>
      </c>
      <c r="G29" s="328"/>
      <c r="H29" s="78">
        <f t="shared" si="0"/>
        <v>0</v>
      </c>
    </row>
    <row r="30" spans="1:8" ht="45" customHeight="1" thickBot="1">
      <c r="A30" s="7"/>
      <c r="B30" s="329"/>
      <c r="C30" s="205">
        <v>0.7</v>
      </c>
      <c r="D30" s="61" t="s">
        <v>99</v>
      </c>
      <c r="E30" s="81" t="s">
        <v>92</v>
      </c>
      <c r="F30" s="82">
        <v>1</v>
      </c>
      <c r="G30" s="330"/>
      <c r="H30" s="209">
        <f t="shared" si="0"/>
        <v>0</v>
      </c>
    </row>
    <row r="31" spans="1:8" ht="19.5" thickBot="1">
      <c r="A31" s="7"/>
      <c r="B31" s="553" t="s">
        <v>100</v>
      </c>
      <c r="C31" s="445"/>
      <c r="D31" s="445"/>
      <c r="E31" s="445"/>
      <c r="F31" s="445"/>
      <c r="G31" s="554"/>
      <c r="H31" s="68">
        <f>SUM(H24:H30)</f>
        <v>0</v>
      </c>
    </row>
    <row r="32" spans="2:8" ht="18.75">
      <c r="B32" s="143"/>
      <c r="C32" s="144"/>
      <c r="D32" s="561" t="s">
        <v>6</v>
      </c>
      <c r="E32" s="562"/>
      <c r="F32" s="562"/>
      <c r="G32" s="562"/>
      <c r="H32" s="563"/>
    </row>
    <row r="33" spans="2:8" ht="28.5" customHeight="1">
      <c r="B33" s="132">
        <v>1</v>
      </c>
      <c r="C33" s="149" t="s">
        <v>7</v>
      </c>
      <c r="D33" s="133" t="s">
        <v>139</v>
      </c>
      <c r="E33" s="134" t="s">
        <v>86</v>
      </c>
      <c r="F33" s="135">
        <v>420</v>
      </c>
      <c r="G33" s="333"/>
      <c r="H33" s="334">
        <f>F33*G33</f>
        <v>0</v>
      </c>
    </row>
    <row r="34" spans="2:8" ht="28.5" customHeight="1">
      <c r="B34" s="132">
        <v>2</v>
      </c>
      <c r="C34" s="149" t="s">
        <v>8</v>
      </c>
      <c r="D34" s="136" t="s">
        <v>140</v>
      </c>
      <c r="E34" s="134" t="s">
        <v>86</v>
      </c>
      <c r="F34" s="135">
        <v>951</v>
      </c>
      <c r="G34" s="273"/>
      <c r="H34" s="334">
        <f aca="true" t="shared" si="1" ref="H34:H42">F34*G34</f>
        <v>0</v>
      </c>
    </row>
    <row r="35" spans="2:8" ht="41.25" customHeight="1">
      <c r="B35" s="132">
        <v>3</v>
      </c>
      <c r="C35" s="149" t="s">
        <v>28</v>
      </c>
      <c r="D35" s="136" t="s">
        <v>141</v>
      </c>
      <c r="E35" s="134" t="s">
        <v>86</v>
      </c>
      <c r="F35" s="135">
        <v>47</v>
      </c>
      <c r="G35" s="333"/>
      <c r="H35" s="334">
        <f t="shared" si="1"/>
        <v>0</v>
      </c>
    </row>
    <row r="36" spans="2:8" ht="58.5" customHeight="1">
      <c r="B36" s="132">
        <v>4</v>
      </c>
      <c r="C36" s="149" t="s">
        <v>29</v>
      </c>
      <c r="D36" s="136" t="s">
        <v>374</v>
      </c>
      <c r="E36" s="134" t="s">
        <v>42</v>
      </c>
      <c r="F36" s="135">
        <v>520</v>
      </c>
      <c r="G36" s="333"/>
      <c r="H36" s="334">
        <f t="shared" si="1"/>
        <v>0</v>
      </c>
    </row>
    <row r="37" spans="2:8" ht="56.25">
      <c r="B37" s="137">
        <v>5</v>
      </c>
      <c r="C37" s="149" t="s">
        <v>142</v>
      </c>
      <c r="D37" s="138" t="s">
        <v>375</v>
      </c>
      <c r="E37" s="335" t="s">
        <v>42</v>
      </c>
      <c r="F37" s="135">
        <v>146</v>
      </c>
      <c r="G37" s="336"/>
      <c r="H37" s="334">
        <f t="shared" si="1"/>
        <v>0</v>
      </c>
    </row>
    <row r="38" spans="2:8" ht="44.25" customHeight="1">
      <c r="B38" s="137">
        <v>6</v>
      </c>
      <c r="C38" s="149" t="s">
        <v>143</v>
      </c>
      <c r="D38" s="138" t="s">
        <v>376</v>
      </c>
      <c r="E38" s="139" t="s">
        <v>63</v>
      </c>
      <c r="F38" s="135">
        <v>15</v>
      </c>
      <c r="G38" s="336"/>
      <c r="H38" s="334">
        <f t="shared" si="1"/>
        <v>0</v>
      </c>
    </row>
    <row r="39" spans="2:8" ht="45" customHeight="1">
      <c r="B39" s="137">
        <v>7</v>
      </c>
      <c r="C39" s="149" t="s">
        <v>144</v>
      </c>
      <c r="D39" s="138" t="s">
        <v>377</v>
      </c>
      <c r="E39" s="335" t="s">
        <v>40</v>
      </c>
      <c r="F39" s="135">
        <v>3978</v>
      </c>
      <c r="G39" s="336"/>
      <c r="H39" s="334">
        <f t="shared" si="1"/>
        <v>0</v>
      </c>
    </row>
    <row r="40" spans="2:8" ht="60.75" customHeight="1">
      <c r="B40" s="137">
        <v>8</v>
      </c>
      <c r="C40" s="149" t="s">
        <v>145</v>
      </c>
      <c r="D40" s="138" t="s">
        <v>378</v>
      </c>
      <c r="E40" s="335" t="s">
        <v>42</v>
      </c>
      <c r="F40" s="135">
        <v>159</v>
      </c>
      <c r="G40" s="336"/>
      <c r="H40" s="334">
        <f t="shared" si="1"/>
        <v>0</v>
      </c>
    </row>
    <row r="41" spans="2:8" ht="63" customHeight="1">
      <c r="B41" s="137">
        <v>9</v>
      </c>
      <c r="C41" s="149" t="s">
        <v>146</v>
      </c>
      <c r="D41" s="138" t="s">
        <v>379</v>
      </c>
      <c r="E41" s="139" t="s">
        <v>63</v>
      </c>
      <c r="F41" s="135">
        <v>76</v>
      </c>
      <c r="G41" s="336"/>
      <c r="H41" s="334">
        <f t="shared" si="1"/>
        <v>0</v>
      </c>
    </row>
    <row r="42" spans="2:8" ht="85.5" customHeight="1" thickBot="1">
      <c r="B42" s="137">
        <v>10</v>
      </c>
      <c r="C42" s="149" t="s">
        <v>147</v>
      </c>
      <c r="D42" s="138" t="s">
        <v>325</v>
      </c>
      <c r="E42" s="139" t="s">
        <v>63</v>
      </c>
      <c r="F42" s="135">
        <v>4</v>
      </c>
      <c r="G42" s="336"/>
      <c r="H42" s="334">
        <f t="shared" si="1"/>
        <v>0</v>
      </c>
    </row>
    <row r="43" spans="2:8" ht="21" customHeight="1" thickBot="1">
      <c r="B43" s="564" t="s">
        <v>64</v>
      </c>
      <c r="C43" s="565"/>
      <c r="D43" s="565"/>
      <c r="E43" s="565"/>
      <c r="F43" s="565"/>
      <c r="G43" s="566"/>
      <c r="H43" s="140">
        <f>SUM(H33:H42)</f>
        <v>0</v>
      </c>
    </row>
    <row r="44" spans="2:8" ht="18.75">
      <c r="B44" s="143"/>
      <c r="C44" s="144"/>
      <c r="D44" s="561" t="s">
        <v>27</v>
      </c>
      <c r="E44" s="562"/>
      <c r="F44" s="562"/>
      <c r="G44" s="562"/>
      <c r="H44" s="563"/>
    </row>
    <row r="45" spans="2:8" ht="80.25" customHeight="1">
      <c r="B45" s="143">
        <v>11</v>
      </c>
      <c r="C45" s="144" t="s">
        <v>9</v>
      </c>
      <c r="D45" s="337" t="s">
        <v>395</v>
      </c>
      <c r="E45" s="134" t="s">
        <v>42</v>
      </c>
      <c r="F45" s="135">
        <v>361</v>
      </c>
      <c r="G45" s="338"/>
      <c r="H45" s="339">
        <f>F45*G45</f>
        <v>0</v>
      </c>
    </row>
    <row r="46" spans="2:8" ht="56.25">
      <c r="B46" s="143">
        <v>12</v>
      </c>
      <c r="C46" s="144" t="s">
        <v>10</v>
      </c>
      <c r="D46" s="337" t="s">
        <v>380</v>
      </c>
      <c r="E46" s="134" t="s">
        <v>42</v>
      </c>
      <c r="F46" s="135">
        <v>368</v>
      </c>
      <c r="G46" s="338"/>
      <c r="H46" s="339">
        <f aca="true" t="shared" si="2" ref="H46:H57">F46*G46</f>
        <v>0</v>
      </c>
    </row>
    <row r="47" spans="2:8" ht="62.25" customHeight="1">
      <c r="B47" s="143">
        <v>13</v>
      </c>
      <c r="C47" s="144" t="s">
        <v>11</v>
      </c>
      <c r="D47" s="337" t="s">
        <v>381</v>
      </c>
      <c r="E47" s="134" t="s">
        <v>42</v>
      </c>
      <c r="F47" s="135">
        <v>1045</v>
      </c>
      <c r="G47" s="338"/>
      <c r="H47" s="339">
        <f t="shared" si="2"/>
        <v>0</v>
      </c>
    </row>
    <row r="48" spans="2:8" ht="37.5">
      <c r="B48" s="143">
        <v>14</v>
      </c>
      <c r="C48" s="144" t="s">
        <v>30</v>
      </c>
      <c r="D48" s="337" t="s">
        <v>148</v>
      </c>
      <c r="E48" s="134" t="s">
        <v>40</v>
      </c>
      <c r="F48" s="135">
        <v>1806</v>
      </c>
      <c r="G48" s="338"/>
      <c r="H48" s="339">
        <f t="shared" si="2"/>
        <v>0</v>
      </c>
    </row>
    <row r="49" spans="2:8" ht="18.75">
      <c r="B49" s="143">
        <v>15</v>
      </c>
      <c r="C49" s="144" t="s">
        <v>85</v>
      </c>
      <c r="D49" s="340" t="s">
        <v>149</v>
      </c>
      <c r="E49" s="134" t="s">
        <v>40</v>
      </c>
      <c r="F49" s="135">
        <v>1839</v>
      </c>
      <c r="G49" s="338"/>
      <c r="H49" s="339">
        <f t="shared" si="2"/>
        <v>0</v>
      </c>
    </row>
    <row r="50" spans="2:8" ht="37.5">
      <c r="B50" s="143">
        <v>16</v>
      </c>
      <c r="C50" s="144" t="s">
        <v>31</v>
      </c>
      <c r="D50" s="337" t="s">
        <v>150</v>
      </c>
      <c r="E50" s="134" t="s">
        <v>40</v>
      </c>
      <c r="F50" s="135">
        <v>5409</v>
      </c>
      <c r="G50" s="338"/>
      <c r="H50" s="339">
        <f t="shared" si="2"/>
        <v>0</v>
      </c>
    </row>
    <row r="51" spans="2:8" ht="37.5">
      <c r="B51" s="143">
        <v>17</v>
      </c>
      <c r="C51" s="144" t="s">
        <v>32</v>
      </c>
      <c r="D51" s="67" t="s">
        <v>326</v>
      </c>
      <c r="E51" s="134" t="s">
        <v>42</v>
      </c>
      <c r="F51" s="135">
        <v>179</v>
      </c>
      <c r="G51" s="338"/>
      <c r="H51" s="339">
        <f t="shared" si="2"/>
        <v>0</v>
      </c>
    </row>
    <row r="52" spans="2:8" ht="93.75" customHeight="1">
      <c r="B52" s="132">
        <v>18</v>
      </c>
      <c r="C52" s="141" t="s">
        <v>151</v>
      </c>
      <c r="D52" s="136" t="s">
        <v>410</v>
      </c>
      <c r="E52" s="134" t="s">
        <v>40</v>
      </c>
      <c r="F52" s="135">
        <v>760</v>
      </c>
      <c r="G52" s="333"/>
      <c r="H52" s="341">
        <f t="shared" si="2"/>
        <v>0</v>
      </c>
    </row>
    <row r="53" spans="2:8" ht="93.75">
      <c r="B53" s="132">
        <v>19</v>
      </c>
      <c r="C53" s="141" t="s">
        <v>152</v>
      </c>
      <c r="D53" s="136" t="s">
        <v>411</v>
      </c>
      <c r="E53" s="134" t="s">
        <v>40</v>
      </c>
      <c r="F53" s="135">
        <v>4467.4</v>
      </c>
      <c r="G53" s="333"/>
      <c r="H53" s="341">
        <f t="shared" si="2"/>
        <v>0</v>
      </c>
    </row>
    <row r="54" spans="2:8" ht="37.5">
      <c r="B54" s="132">
        <v>20</v>
      </c>
      <c r="C54" s="141" t="s">
        <v>153</v>
      </c>
      <c r="D54" s="136" t="s">
        <v>382</v>
      </c>
      <c r="E54" s="134" t="s">
        <v>86</v>
      </c>
      <c r="F54" s="135">
        <v>1780.6</v>
      </c>
      <c r="G54" s="333"/>
      <c r="H54" s="341">
        <f t="shared" si="2"/>
        <v>0</v>
      </c>
    </row>
    <row r="55" spans="2:8" ht="78.75" customHeight="1">
      <c r="B55" s="137">
        <v>21</v>
      </c>
      <c r="C55" s="142" t="s">
        <v>154</v>
      </c>
      <c r="D55" s="138" t="s">
        <v>412</v>
      </c>
      <c r="E55" s="335" t="s">
        <v>86</v>
      </c>
      <c r="F55" s="135">
        <v>679.3000000000001</v>
      </c>
      <c r="G55" s="336"/>
      <c r="H55" s="341">
        <f t="shared" si="2"/>
        <v>0</v>
      </c>
    </row>
    <row r="56" spans="2:8" ht="63" customHeight="1">
      <c r="B56" s="137">
        <v>22</v>
      </c>
      <c r="C56" s="142" t="s">
        <v>155</v>
      </c>
      <c r="D56" s="138" t="s">
        <v>383</v>
      </c>
      <c r="E56" s="335" t="s">
        <v>40</v>
      </c>
      <c r="F56" s="135">
        <v>146</v>
      </c>
      <c r="G56" s="336"/>
      <c r="H56" s="341">
        <f t="shared" si="2"/>
        <v>0</v>
      </c>
    </row>
    <row r="57" spans="2:8" ht="57" thickBot="1">
      <c r="B57" s="137">
        <v>23</v>
      </c>
      <c r="C57" s="142" t="s">
        <v>156</v>
      </c>
      <c r="D57" s="138" t="s">
        <v>327</v>
      </c>
      <c r="E57" s="335" t="s">
        <v>40</v>
      </c>
      <c r="F57" s="135">
        <v>176</v>
      </c>
      <c r="G57" s="336"/>
      <c r="H57" s="341">
        <f t="shared" si="2"/>
        <v>0</v>
      </c>
    </row>
    <row r="58" spans="2:8" ht="19.5" customHeight="1" thickBot="1">
      <c r="B58" s="567" t="s">
        <v>65</v>
      </c>
      <c r="C58" s="568"/>
      <c r="D58" s="568"/>
      <c r="E58" s="568"/>
      <c r="F58" s="568"/>
      <c r="G58" s="569"/>
      <c r="H58" s="140">
        <f>SUM(H45:H57)</f>
        <v>0</v>
      </c>
    </row>
    <row r="59" spans="2:8" ht="18.75">
      <c r="B59" s="143"/>
      <c r="C59" s="144"/>
      <c r="D59" s="573" t="s">
        <v>21</v>
      </c>
      <c r="E59" s="574"/>
      <c r="F59" s="574"/>
      <c r="G59" s="574"/>
      <c r="H59" s="575"/>
    </row>
    <row r="60" spans="2:8" ht="24.75" customHeight="1">
      <c r="B60" s="132">
        <v>24</v>
      </c>
      <c r="C60" s="141" t="s">
        <v>12</v>
      </c>
      <c r="D60" s="67" t="s">
        <v>328</v>
      </c>
      <c r="E60" s="139" t="s">
        <v>63</v>
      </c>
      <c r="F60" s="145">
        <v>62</v>
      </c>
      <c r="G60" s="146"/>
      <c r="H60" s="342">
        <f aca="true" t="shared" si="3" ref="H60:H65">F60*G60</f>
        <v>0</v>
      </c>
    </row>
    <row r="61" spans="2:8" ht="37.5">
      <c r="B61" s="132">
        <v>25</v>
      </c>
      <c r="C61" s="141" t="s">
        <v>13</v>
      </c>
      <c r="D61" s="67" t="s">
        <v>329</v>
      </c>
      <c r="E61" s="139" t="s">
        <v>63</v>
      </c>
      <c r="F61" s="145">
        <v>62</v>
      </c>
      <c r="G61" s="146"/>
      <c r="H61" s="342">
        <f t="shared" si="3"/>
        <v>0</v>
      </c>
    </row>
    <row r="62" spans="2:8" ht="37.5">
      <c r="B62" s="132">
        <v>26</v>
      </c>
      <c r="C62" s="141" t="s">
        <v>14</v>
      </c>
      <c r="D62" s="67" t="s">
        <v>330</v>
      </c>
      <c r="E62" s="139" t="s">
        <v>63</v>
      </c>
      <c r="F62" s="145">
        <v>19</v>
      </c>
      <c r="G62" s="146"/>
      <c r="H62" s="342">
        <f t="shared" si="3"/>
        <v>0</v>
      </c>
    </row>
    <row r="63" spans="2:8" ht="37.5">
      <c r="B63" s="132">
        <v>27</v>
      </c>
      <c r="C63" s="141" t="s">
        <v>15</v>
      </c>
      <c r="D63" s="67" t="s">
        <v>157</v>
      </c>
      <c r="E63" s="139" t="s">
        <v>158</v>
      </c>
      <c r="F63" s="145">
        <v>1</v>
      </c>
      <c r="G63" s="146"/>
      <c r="H63" s="342">
        <f t="shared" si="3"/>
        <v>0</v>
      </c>
    </row>
    <row r="64" spans="2:8" ht="18.75">
      <c r="B64" s="132">
        <v>28</v>
      </c>
      <c r="C64" s="141" t="s">
        <v>16</v>
      </c>
      <c r="D64" s="67" t="s">
        <v>331</v>
      </c>
      <c r="E64" s="139" t="s">
        <v>63</v>
      </c>
      <c r="F64" s="145">
        <v>4</v>
      </c>
      <c r="G64" s="146"/>
      <c r="H64" s="342">
        <f t="shared" si="3"/>
        <v>0</v>
      </c>
    </row>
    <row r="65" spans="2:8" ht="37.5">
      <c r="B65" s="147">
        <v>29</v>
      </c>
      <c r="C65" s="148" t="s">
        <v>17</v>
      </c>
      <c r="D65" s="67" t="s">
        <v>159</v>
      </c>
      <c r="E65" s="139" t="s">
        <v>158</v>
      </c>
      <c r="F65" s="145">
        <v>1</v>
      </c>
      <c r="G65" s="146"/>
      <c r="H65" s="342">
        <f t="shared" si="3"/>
        <v>0</v>
      </c>
    </row>
    <row r="66" spans="2:8" ht="57" thickBot="1">
      <c r="B66" s="137">
        <v>30</v>
      </c>
      <c r="C66" s="142" t="s">
        <v>18</v>
      </c>
      <c r="D66" s="138" t="s">
        <v>332</v>
      </c>
      <c r="E66" s="335" t="s">
        <v>86</v>
      </c>
      <c r="F66" s="343">
        <v>341</v>
      </c>
      <c r="G66" s="344"/>
      <c r="H66" s="342">
        <f>F66*G66</f>
        <v>0</v>
      </c>
    </row>
    <row r="67" spans="2:8" ht="19.5" thickBot="1">
      <c r="B67" s="564" t="s">
        <v>160</v>
      </c>
      <c r="C67" s="565"/>
      <c r="D67" s="565"/>
      <c r="E67" s="565"/>
      <c r="F67" s="565"/>
      <c r="G67" s="566"/>
      <c r="H67" s="140">
        <f>SUM(H60:H66)</f>
        <v>0</v>
      </c>
    </row>
    <row r="68" spans="2:8" ht="18.75">
      <c r="B68" s="143"/>
      <c r="C68" s="144"/>
      <c r="D68" s="576" t="s">
        <v>161</v>
      </c>
      <c r="E68" s="577"/>
      <c r="F68" s="577"/>
      <c r="G68" s="577"/>
      <c r="H68" s="578"/>
    </row>
    <row r="69" spans="2:8" ht="56.25">
      <c r="B69" s="132">
        <v>31</v>
      </c>
      <c r="C69" s="180" t="s">
        <v>68</v>
      </c>
      <c r="D69" s="136" t="s">
        <v>333</v>
      </c>
      <c r="E69" s="134" t="s">
        <v>42</v>
      </c>
      <c r="F69" s="135">
        <v>361</v>
      </c>
      <c r="G69" s="333"/>
      <c r="H69" s="334">
        <f>F69*G69</f>
        <v>0</v>
      </c>
    </row>
    <row r="70" spans="2:8" ht="24.75" customHeight="1">
      <c r="B70" s="132">
        <v>32</v>
      </c>
      <c r="C70" s="180" t="s">
        <v>69</v>
      </c>
      <c r="D70" s="136" t="s">
        <v>162</v>
      </c>
      <c r="E70" s="134" t="s">
        <v>42</v>
      </c>
      <c r="F70" s="135">
        <v>368</v>
      </c>
      <c r="G70" s="333"/>
      <c r="H70" s="334">
        <f aca="true" t="shared" si="4" ref="H70:H75">F70*G70</f>
        <v>0</v>
      </c>
    </row>
    <row r="71" spans="2:8" ht="61.5" customHeight="1">
      <c r="B71" s="132">
        <v>33</v>
      </c>
      <c r="C71" s="180" t="s">
        <v>70</v>
      </c>
      <c r="D71" s="136" t="s">
        <v>163</v>
      </c>
      <c r="E71" s="134" t="s">
        <v>42</v>
      </c>
      <c r="F71" s="135">
        <v>729</v>
      </c>
      <c r="G71" s="333"/>
      <c r="H71" s="334">
        <f t="shared" si="4"/>
        <v>0</v>
      </c>
    </row>
    <row r="72" spans="2:8" ht="55.5" customHeight="1">
      <c r="B72" s="132">
        <v>34</v>
      </c>
      <c r="C72" s="180" t="s">
        <v>164</v>
      </c>
      <c r="D72" s="136" t="s">
        <v>334</v>
      </c>
      <c r="E72" s="134" t="s">
        <v>42</v>
      </c>
      <c r="F72" s="135">
        <v>40</v>
      </c>
      <c r="G72" s="333"/>
      <c r="H72" s="334">
        <f t="shared" si="4"/>
        <v>0</v>
      </c>
    </row>
    <row r="73" spans="2:8" ht="40.5" customHeight="1">
      <c r="B73" s="132">
        <v>35</v>
      </c>
      <c r="C73" s="180" t="s">
        <v>72</v>
      </c>
      <c r="D73" s="136" t="s">
        <v>335</v>
      </c>
      <c r="E73" s="134" t="s">
        <v>86</v>
      </c>
      <c r="F73" s="135">
        <v>415</v>
      </c>
      <c r="G73" s="333"/>
      <c r="H73" s="334">
        <f t="shared" si="4"/>
        <v>0</v>
      </c>
    </row>
    <row r="74" spans="2:8" ht="115.5" customHeight="1">
      <c r="B74" s="132">
        <v>36</v>
      </c>
      <c r="C74" s="180" t="s">
        <v>73</v>
      </c>
      <c r="D74" s="136" t="s">
        <v>413</v>
      </c>
      <c r="E74" s="134" t="s">
        <v>40</v>
      </c>
      <c r="F74" s="135">
        <v>2885</v>
      </c>
      <c r="G74" s="333"/>
      <c r="H74" s="334">
        <f t="shared" si="4"/>
        <v>0</v>
      </c>
    </row>
    <row r="75" spans="2:8" ht="37.5" customHeight="1" thickBot="1">
      <c r="B75" s="132">
        <v>37</v>
      </c>
      <c r="C75" s="180" t="s">
        <v>74</v>
      </c>
      <c r="D75" s="136" t="s">
        <v>384</v>
      </c>
      <c r="E75" s="134" t="s">
        <v>40</v>
      </c>
      <c r="F75" s="135">
        <v>4467</v>
      </c>
      <c r="G75" s="333"/>
      <c r="H75" s="334">
        <f t="shared" si="4"/>
        <v>0</v>
      </c>
    </row>
    <row r="76" spans="2:8" ht="19.5" thickBot="1">
      <c r="B76" s="564" t="s">
        <v>76</v>
      </c>
      <c r="C76" s="565"/>
      <c r="D76" s="565"/>
      <c r="E76" s="565"/>
      <c r="F76" s="565"/>
      <c r="G76" s="566"/>
      <c r="H76" s="140">
        <f>SUM(H69:H75)</f>
        <v>0</v>
      </c>
    </row>
    <row r="77" spans="2:8" ht="192" customHeight="1">
      <c r="B77" s="143"/>
      <c r="C77" s="144"/>
      <c r="D77" s="573" t="s">
        <v>341</v>
      </c>
      <c r="E77" s="562"/>
      <c r="F77" s="562"/>
      <c r="G77" s="562"/>
      <c r="H77" s="563"/>
    </row>
    <row r="78" spans="2:8" ht="26.25" customHeight="1">
      <c r="B78" s="143"/>
      <c r="C78" s="144"/>
      <c r="D78" s="345" t="s">
        <v>357</v>
      </c>
      <c r="E78" s="331"/>
      <c r="F78" s="331"/>
      <c r="G78" s="331"/>
      <c r="H78" s="332"/>
    </row>
    <row r="79" spans="2:8" ht="122.25" customHeight="1">
      <c r="B79" s="143"/>
      <c r="C79" s="144"/>
      <c r="D79" s="67" t="s">
        <v>405</v>
      </c>
      <c r="E79" s="134"/>
      <c r="F79" s="346"/>
      <c r="G79" s="347"/>
      <c r="H79" s="348"/>
    </row>
    <row r="80" spans="1:8" ht="24.75" customHeight="1">
      <c r="A80" s="13"/>
      <c r="B80" s="349">
        <v>39</v>
      </c>
      <c r="C80" s="350" t="s">
        <v>22</v>
      </c>
      <c r="D80" s="350" t="s">
        <v>165</v>
      </c>
      <c r="E80" s="351" t="s">
        <v>166</v>
      </c>
      <c r="F80" s="352">
        <v>1</v>
      </c>
      <c r="G80" s="353"/>
      <c r="H80" s="354">
        <f>F80*G80</f>
        <v>0</v>
      </c>
    </row>
    <row r="81" spans="1:8" ht="26.25" customHeight="1">
      <c r="A81" s="13"/>
      <c r="B81" s="349">
        <v>40</v>
      </c>
      <c r="C81" s="350" t="s">
        <v>23</v>
      </c>
      <c r="D81" s="350" t="s">
        <v>167</v>
      </c>
      <c r="E81" s="351" t="s">
        <v>166</v>
      </c>
      <c r="F81" s="352">
        <v>1</v>
      </c>
      <c r="G81" s="355"/>
      <c r="H81" s="354">
        <f aca="true" t="shared" si="5" ref="H81:H88">F81*G81</f>
        <v>0</v>
      </c>
    </row>
    <row r="82" spans="1:8" ht="27" customHeight="1">
      <c r="A82" s="14"/>
      <c r="B82" s="349">
        <v>41</v>
      </c>
      <c r="C82" s="350" t="s">
        <v>24</v>
      </c>
      <c r="D82" s="350" t="s">
        <v>168</v>
      </c>
      <c r="E82" s="351" t="s">
        <v>166</v>
      </c>
      <c r="F82" s="352">
        <v>1</v>
      </c>
      <c r="G82" s="355"/>
      <c r="H82" s="354">
        <f t="shared" si="5"/>
        <v>0</v>
      </c>
    </row>
    <row r="83" spans="1:8" ht="23.25" customHeight="1">
      <c r="A83" s="14"/>
      <c r="B83" s="349">
        <v>42</v>
      </c>
      <c r="C83" s="350" t="s">
        <v>25</v>
      </c>
      <c r="D83" s="350" t="s">
        <v>169</v>
      </c>
      <c r="E83" s="351" t="s">
        <v>166</v>
      </c>
      <c r="F83" s="352">
        <v>1</v>
      </c>
      <c r="G83" s="355"/>
      <c r="H83" s="354">
        <f t="shared" si="5"/>
        <v>0</v>
      </c>
    </row>
    <row r="84" spans="1:8" ht="26.25" customHeight="1">
      <c r="A84" s="13"/>
      <c r="B84" s="349">
        <v>43</v>
      </c>
      <c r="C84" s="350" t="s">
        <v>26</v>
      </c>
      <c r="D84" s="350" t="s">
        <v>170</v>
      </c>
      <c r="E84" s="351" t="s">
        <v>166</v>
      </c>
      <c r="F84" s="352">
        <v>1</v>
      </c>
      <c r="G84" s="355"/>
      <c r="H84" s="354">
        <f t="shared" si="5"/>
        <v>0</v>
      </c>
    </row>
    <row r="85" spans="1:8" ht="25.5" customHeight="1">
      <c r="A85" s="13"/>
      <c r="B85" s="349">
        <v>44</v>
      </c>
      <c r="C85" s="350" t="s">
        <v>59</v>
      </c>
      <c r="D85" s="350" t="s">
        <v>172</v>
      </c>
      <c r="E85" s="351" t="s">
        <v>166</v>
      </c>
      <c r="F85" s="352">
        <v>2</v>
      </c>
      <c r="G85" s="355"/>
      <c r="H85" s="354">
        <f t="shared" si="5"/>
        <v>0</v>
      </c>
    </row>
    <row r="86" spans="1:8" ht="27" customHeight="1">
      <c r="A86" s="13"/>
      <c r="B86" s="349">
        <v>45</v>
      </c>
      <c r="C86" s="350" t="s">
        <v>61</v>
      </c>
      <c r="D86" s="350" t="s">
        <v>174</v>
      </c>
      <c r="E86" s="351" t="s">
        <v>166</v>
      </c>
      <c r="F86" s="352">
        <v>2</v>
      </c>
      <c r="G86" s="355"/>
      <c r="H86" s="354">
        <f t="shared" si="5"/>
        <v>0</v>
      </c>
    </row>
    <row r="87" spans="1:8" ht="24.75" customHeight="1">
      <c r="A87" s="13"/>
      <c r="B87" s="349">
        <v>46</v>
      </c>
      <c r="C87" s="350" t="s">
        <v>171</v>
      </c>
      <c r="D87" s="350" t="s">
        <v>176</v>
      </c>
      <c r="E87" s="351" t="s">
        <v>166</v>
      </c>
      <c r="F87" s="352">
        <v>6</v>
      </c>
      <c r="G87" s="355"/>
      <c r="H87" s="354">
        <f t="shared" si="5"/>
        <v>0</v>
      </c>
    </row>
    <row r="88" spans="1:8" ht="24.75" customHeight="1">
      <c r="A88" s="13"/>
      <c r="B88" s="349">
        <v>47</v>
      </c>
      <c r="C88" s="350" t="s">
        <v>173</v>
      </c>
      <c r="D88" s="350" t="s">
        <v>178</v>
      </c>
      <c r="E88" s="351" t="s">
        <v>166</v>
      </c>
      <c r="F88" s="352">
        <v>5</v>
      </c>
      <c r="G88" s="355"/>
      <c r="H88" s="354">
        <f t="shared" si="5"/>
        <v>0</v>
      </c>
    </row>
    <row r="89" spans="1:8" ht="117" customHeight="1">
      <c r="A89" s="15"/>
      <c r="B89" s="141"/>
      <c r="C89" s="356"/>
      <c r="D89" s="67" t="s">
        <v>406</v>
      </c>
      <c r="E89" s="357"/>
      <c r="F89" s="358"/>
      <c r="G89" s="347"/>
      <c r="H89" s="359"/>
    </row>
    <row r="90" spans="1:8" ht="25.5" customHeight="1">
      <c r="A90" s="13"/>
      <c r="B90" s="360">
        <v>48</v>
      </c>
      <c r="C90" s="350" t="s">
        <v>175</v>
      </c>
      <c r="D90" s="350" t="s">
        <v>181</v>
      </c>
      <c r="E90" s="361" t="s">
        <v>179</v>
      </c>
      <c r="F90" s="362">
        <v>8</v>
      </c>
      <c r="G90" s="355"/>
      <c r="H90" s="363">
        <f>F90*G90</f>
        <v>0</v>
      </c>
    </row>
    <row r="91" spans="1:8" ht="24.75" customHeight="1">
      <c r="A91" s="13"/>
      <c r="B91" s="360">
        <v>49</v>
      </c>
      <c r="C91" s="350" t="s">
        <v>177</v>
      </c>
      <c r="D91" s="350" t="s">
        <v>183</v>
      </c>
      <c r="E91" s="361" t="s">
        <v>179</v>
      </c>
      <c r="F91" s="362">
        <v>4</v>
      </c>
      <c r="G91" s="355"/>
      <c r="H91" s="363">
        <f aca="true" t="shared" si="6" ref="H91:H96">F91*G91</f>
        <v>0</v>
      </c>
    </row>
    <row r="92" spans="1:8" ht="23.25" customHeight="1">
      <c r="A92" s="13"/>
      <c r="B92" s="360">
        <v>50</v>
      </c>
      <c r="C92" s="350" t="s">
        <v>180</v>
      </c>
      <c r="D92" s="350" t="s">
        <v>185</v>
      </c>
      <c r="E92" s="361" t="s">
        <v>179</v>
      </c>
      <c r="F92" s="362">
        <v>2</v>
      </c>
      <c r="G92" s="355"/>
      <c r="H92" s="363">
        <f t="shared" si="6"/>
        <v>0</v>
      </c>
    </row>
    <row r="93" spans="1:8" ht="18.75">
      <c r="A93" s="13"/>
      <c r="B93" s="360">
        <v>51</v>
      </c>
      <c r="C93" s="350" t="s">
        <v>182</v>
      </c>
      <c r="D93" s="350" t="s">
        <v>187</v>
      </c>
      <c r="E93" s="361" t="s">
        <v>179</v>
      </c>
      <c r="F93" s="362">
        <v>2</v>
      </c>
      <c r="G93" s="355"/>
      <c r="H93" s="363">
        <f t="shared" si="6"/>
        <v>0</v>
      </c>
    </row>
    <row r="94" spans="1:8" ht="18.75">
      <c r="A94" s="13"/>
      <c r="B94" s="360">
        <v>52</v>
      </c>
      <c r="C94" s="350" t="s">
        <v>184</v>
      </c>
      <c r="D94" s="350" t="s">
        <v>189</v>
      </c>
      <c r="E94" s="361" t="s">
        <v>179</v>
      </c>
      <c r="F94" s="362">
        <v>6</v>
      </c>
      <c r="G94" s="355"/>
      <c r="H94" s="363">
        <f t="shared" si="6"/>
        <v>0</v>
      </c>
    </row>
    <row r="95" spans="1:8" ht="28.5" customHeight="1">
      <c r="A95" s="13"/>
      <c r="B95" s="360">
        <v>53</v>
      </c>
      <c r="C95" s="350" t="s">
        <v>186</v>
      </c>
      <c r="D95" s="350" t="s">
        <v>191</v>
      </c>
      <c r="E95" s="361" t="s">
        <v>179</v>
      </c>
      <c r="F95" s="362">
        <v>3</v>
      </c>
      <c r="G95" s="355"/>
      <c r="H95" s="363">
        <f t="shared" si="6"/>
        <v>0</v>
      </c>
    </row>
    <row r="96" spans="1:8" ht="24.75" customHeight="1">
      <c r="A96" s="13"/>
      <c r="B96" s="360">
        <v>54</v>
      </c>
      <c r="C96" s="350" t="s">
        <v>188</v>
      </c>
      <c r="D96" s="350" t="s">
        <v>193</v>
      </c>
      <c r="E96" s="361" t="s">
        <v>179</v>
      </c>
      <c r="F96" s="362">
        <v>1</v>
      </c>
      <c r="G96" s="355"/>
      <c r="H96" s="363">
        <f t="shared" si="6"/>
        <v>0</v>
      </c>
    </row>
    <row r="97" spans="1:8" ht="79.5" customHeight="1">
      <c r="A97" s="15"/>
      <c r="B97" s="149"/>
      <c r="C97" s="149"/>
      <c r="D97" s="570" t="s">
        <v>407</v>
      </c>
      <c r="E97" s="579"/>
      <c r="F97" s="579"/>
      <c r="G97" s="580"/>
      <c r="H97" s="334"/>
    </row>
    <row r="98" spans="1:9" ht="29.25" customHeight="1">
      <c r="A98" s="13"/>
      <c r="B98" s="349">
        <v>55</v>
      </c>
      <c r="C98" s="350" t="s">
        <v>190</v>
      </c>
      <c r="D98" s="350" t="s">
        <v>195</v>
      </c>
      <c r="E98" s="351" t="s">
        <v>166</v>
      </c>
      <c r="F98" s="352">
        <v>8</v>
      </c>
      <c r="G98" s="364"/>
      <c r="H98" s="365">
        <f>F98*G98</f>
        <v>0</v>
      </c>
      <c r="I98" s="12"/>
    </row>
    <row r="99" spans="1:9" ht="29.25" customHeight="1">
      <c r="A99" s="13"/>
      <c r="B99" s="349"/>
      <c r="C99" s="366"/>
      <c r="D99" s="367" t="s">
        <v>358</v>
      </c>
      <c r="E99" s="368"/>
      <c r="F99" s="369"/>
      <c r="G99" s="370"/>
      <c r="H99" s="365"/>
      <c r="I99" s="12"/>
    </row>
    <row r="100" spans="1:8" ht="42" customHeight="1">
      <c r="A100" s="15"/>
      <c r="B100" s="149"/>
      <c r="C100" s="371"/>
      <c r="D100" s="570" t="s">
        <v>408</v>
      </c>
      <c r="E100" s="571"/>
      <c r="F100" s="571"/>
      <c r="G100" s="572"/>
      <c r="H100" s="372"/>
    </row>
    <row r="101" spans="1:8" ht="18.75">
      <c r="A101" s="15"/>
      <c r="B101" s="149">
        <v>56</v>
      </c>
      <c r="C101" s="149" t="s">
        <v>192</v>
      </c>
      <c r="D101" s="150" t="s">
        <v>197</v>
      </c>
      <c r="E101" s="134" t="s">
        <v>40</v>
      </c>
      <c r="F101" s="135">
        <v>3</v>
      </c>
      <c r="G101" s="333"/>
      <c r="H101" s="334">
        <f>F101*G101</f>
        <v>0</v>
      </c>
    </row>
    <row r="102" spans="1:8" ht="18.75">
      <c r="A102" s="15"/>
      <c r="B102" s="149">
        <v>57</v>
      </c>
      <c r="C102" s="149" t="s">
        <v>194</v>
      </c>
      <c r="D102" s="151" t="s">
        <v>198</v>
      </c>
      <c r="E102" s="134" t="s">
        <v>40</v>
      </c>
      <c r="F102" s="135">
        <v>37.5</v>
      </c>
      <c r="G102" s="333"/>
      <c r="H102" s="334">
        <f>F102*G102</f>
        <v>0</v>
      </c>
    </row>
    <row r="103" spans="1:8" ht="19.5" thickBot="1">
      <c r="A103" s="15"/>
      <c r="B103" s="152">
        <v>58</v>
      </c>
      <c r="C103" s="153" t="s">
        <v>196</v>
      </c>
      <c r="D103" s="154" t="s">
        <v>199</v>
      </c>
      <c r="E103" s="335" t="s">
        <v>86</v>
      </c>
      <c r="F103" s="343">
        <v>400</v>
      </c>
      <c r="G103" s="336"/>
      <c r="H103" s="334">
        <f>F103*G103</f>
        <v>0</v>
      </c>
    </row>
    <row r="104" spans="1:8" ht="21" customHeight="1" thickBot="1">
      <c r="A104" s="15"/>
      <c r="B104" s="567" t="s">
        <v>205</v>
      </c>
      <c r="C104" s="568"/>
      <c r="D104" s="568"/>
      <c r="E104" s="568"/>
      <c r="F104" s="568"/>
      <c r="G104" s="569"/>
      <c r="H104" s="373">
        <f>SUM(H79:H103)</f>
        <v>0</v>
      </c>
    </row>
    <row r="105" spans="1:8" ht="18.75">
      <c r="A105" s="16"/>
      <c r="B105" s="374"/>
      <c r="C105" s="230"/>
      <c r="D105" s="490" t="s">
        <v>200</v>
      </c>
      <c r="E105" s="491"/>
      <c r="F105" s="491"/>
      <c r="G105" s="491"/>
      <c r="H105" s="375"/>
    </row>
    <row r="106" spans="1:8" ht="18.75">
      <c r="A106" s="16"/>
      <c r="B106" s="376"/>
      <c r="C106" s="37"/>
      <c r="D106" s="155" t="s">
        <v>127</v>
      </c>
      <c r="E106" s="377"/>
      <c r="F106" s="239"/>
      <c r="G106" s="378"/>
      <c r="H106" s="379">
        <f>H31</f>
        <v>0</v>
      </c>
    </row>
    <row r="107" spans="1:8" ht="18.75">
      <c r="A107" s="16"/>
      <c r="B107" s="380"/>
      <c r="C107" s="29"/>
      <c r="D107" s="155" t="s">
        <v>19</v>
      </c>
      <c r="E107" s="377"/>
      <c r="F107" s="239"/>
      <c r="G107" s="378"/>
      <c r="H107" s="381">
        <f>H43</f>
        <v>0</v>
      </c>
    </row>
    <row r="108" spans="1:8" ht="18.75">
      <c r="A108" s="16"/>
      <c r="B108" s="382"/>
      <c r="C108" s="243"/>
      <c r="D108" s="155" t="s">
        <v>33</v>
      </c>
      <c r="E108" s="377"/>
      <c r="F108" s="239"/>
      <c r="G108" s="378"/>
      <c r="H108" s="381">
        <f>H58</f>
        <v>0</v>
      </c>
    </row>
    <row r="109" spans="1:8" ht="18.75">
      <c r="A109" s="16"/>
      <c r="B109" s="382"/>
      <c r="C109" s="243"/>
      <c r="D109" s="155" t="s">
        <v>34</v>
      </c>
      <c r="E109" s="377"/>
      <c r="F109" s="239"/>
      <c r="G109" s="378"/>
      <c r="H109" s="381">
        <f>H67</f>
        <v>0</v>
      </c>
    </row>
    <row r="110" spans="1:8" ht="18.75">
      <c r="A110" s="16"/>
      <c r="B110" s="383"/>
      <c r="C110" s="245"/>
      <c r="D110" s="467" t="s">
        <v>35</v>
      </c>
      <c r="E110" s="468"/>
      <c r="F110" s="468"/>
      <c r="G110" s="468"/>
      <c r="H110" s="381">
        <f>H76</f>
        <v>0</v>
      </c>
    </row>
    <row r="111" spans="1:8" ht="19.5" thickBot="1">
      <c r="A111" s="16"/>
      <c r="B111" s="383"/>
      <c r="C111" s="245"/>
      <c r="D111" s="470" t="s">
        <v>36</v>
      </c>
      <c r="E111" s="471"/>
      <c r="F111" s="471"/>
      <c r="G111" s="471"/>
      <c r="H111" s="381">
        <f>H104</f>
        <v>0</v>
      </c>
    </row>
    <row r="112" spans="1:8" ht="19.5" thickBot="1">
      <c r="A112" s="15"/>
      <c r="B112" s="48"/>
      <c r="C112" s="35"/>
      <c r="D112" s="470" t="s">
        <v>201</v>
      </c>
      <c r="E112" s="471"/>
      <c r="F112" s="471" t="s">
        <v>20</v>
      </c>
      <c r="G112" s="471"/>
      <c r="H112" s="68">
        <f>SUM(H106:H111)</f>
        <v>0</v>
      </c>
    </row>
    <row r="113" spans="1:8" ht="19.5" thickBot="1">
      <c r="A113" s="11"/>
      <c r="B113" s="250"/>
      <c r="C113" s="250"/>
      <c r="D113" s="156"/>
      <c r="E113" s="251"/>
      <c r="F113" s="252"/>
      <c r="G113" s="384"/>
      <c r="H113" s="385"/>
    </row>
    <row r="114" spans="1:8" ht="19.5" thickBot="1">
      <c r="A114" s="10"/>
      <c r="B114" s="478" t="s">
        <v>202</v>
      </c>
      <c r="C114" s="479"/>
      <c r="D114" s="479"/>
      <c r="E114" s="479"/>
      <c r="F114" s="479"/>
      <c r="G114" s="479"/>
      <c r="H114" s="480"/>
    </row>
    <row r="115" spans="2:8" ht="19.5" thickBot="1">
      <c r="B115" s="473">
        <v>1</v>
      </c>
      <c r="C115" s="481"/>
      <c r="D115" s="470" t="s">
        <v>206</v>
      </c>
      <c r="E115" s="471"/>
      <c r="F115" s="471" t="s">
        <v>20</v>
      </c>
      <c r="G115" s="471"/>
      <c r="H115" s="68">
        <f>H112</f>
        <v>0</v>
      </c>
    </row>
    <row r="116" spans="2:8" ht="19.5" thickBot="1">
      <c r="B116" s="473"/>
      <c r="C116" s="474"/>
      <c r="D116" s="475" t="s">
        <v>230</v>
      </c>
      <c r="E116" s="476"/>
      <c r="F116" s="476"/>
      <c r="G116" s="476"/>
      <c r="H116" s="68">
        <f>H115</f>
        <v>0</v>
      </c>
    </row>
    <row r="117" ht="15.75">
      <c r="G117" s="389"/>
    </row>
    <row r="118" ht="15.75">
      <c r="G118" s="389"/>
    </row>
    <row r="119" spans="4:8" ht="18.75">
      <c r="D119" s="62" t="s">
        <v>88</v>
      </c>
      <c r="E119" s="391"/>
      <c r="F119" s="392"/>
      <c r="G119" s="393"/>
      <c r="H119" s="394"/>
    </row>
    <row r="120" spans="4:8" ht="18.75">
      <c r="D120" s="62" t="s">
        <v>89</v>
      </c>
      <c r="E120" s="391"/>
      <c r="F120" s="392"/>
      <c r="G120" s="393"/>
      <c r="H120" s="394"/>
    </row>
    <row r="121" spans="4:8" ht="18.75">
      <c r="D121" s="62" t="s">
        <v>90</v>
      </c>
      <c r="E121" s="391"/>
      <c r="F121" s="392"/>
      <c r="G121" s="393"/>
      <c r="H121" s="394"/>
    </row>
  </sheetData>
  <sheetProtection/>
  <mergeCells count="41">
    <mergeCell ref="B104:G104"/>
    <mergeCell ref="D112:G112"/>
    <mergeCell ref="B114:H114"/>
    <mergeCell ref="B115:C115"/>
    <mergeCell ref="D115:G115"/>
    <mergeCell ref="B116:C116"/>
    <mergeCell ref="D116:G116"/>
    <mergeCell ref="D100:G100"/>
    <mergeCell ref="D105:G105"/>
    <mergeCell ref="D110:G110"/>
    <mergeCell ref="D111:G111"/>
    <mergeCell ref="D59:H59"/>
    <mergeCell ref="D68:H68"/>
    <mergeCell ref="D77:H77"/>
    <mergeCell ref="D97:G97"/>
    <mergeCell ref="B67:G67"/>
    <mergeCell ref="B76:G76"/>
    <mergeCell ref="D19:H19"/>
    <mergeCell ref="B31:G31"/>
    <mergeCell ref="D32:H32"/>
    <mergeCell ref="D44:H44"/>
    <mergeCell ref="B43:G43"/>
    <mergeCell ref="B58:G58"/>
    <mergeCell ref="D13:H13"/>
    <mergeCell ref="D14:H14"/>
    <mergeCell ref="D15:H15"/>
    <mergeCell ref="D16:H16"/>
    <mergeCell ref="D17:H17"/>
    <mergeCell ref="D18:H18"/>
    <mergeCell ref="D7:H7"/>
    <mergeCell ref="D8:H8"/>
    <mergeCell ref="D9:H9"/>
    <mergeCell ref="D10:H10"/>
    <mergeCell ref="D11:H11"/>
    <mergeCell ref="D12:H12"/>
    <mergeCell ref="B1:H1"/>
    <mergeCell ref="B2:H2"/>
    <mergeCell ref="B3:H3"/>
    <mergeCell ref="D4:H4"/>
    <mergeCell ref="D5:H5"/>
    <mergeCell ref="D6:H6"/>
  </mergeCells>
  <printOptions/>
  <pageMargins left="0.7" right="0.7" top="0.75" bottom="0.75" header="0.3" footer="0.3"/>
  <pageSetup fitToHeight="0" fitToWidth="1" horizontalDpi="600" verticalDpi="600" orientation="portrait" paperSize="9" scale="58" r:id="rId2"/>
  <rowBreaks count="2" manualBreakCount="2">
    <brk id="35" max="255" man="1"/>
    <brk id="71" max="255" man="1"/>
  </rowBreaks>
  <colBreaks count="1" manualBreakCount="1">
    <brk id="3"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93"/>
  <sheetViews>
    <sheetView zoomScalePageLayoutView="0" workbookViewId="0" topLeftCell="A79">
      <selection activeCell="A76" sqref="A76:IV76"/>
    </sheetView>
  </sheetViews>
  <sheetFormatPr defaultColWidth="9.140625" defaultRowHeight="15"/>
  <cols>
    <col min="1" max="1" width="5.00390625" style="1" customWidth="1"/>
    <col min="2" max="2" width="6.28125" style="261" customWidth="1"/>
    <col min="3" max="3" width="7.28125" style="261" customWidth="1"/>
    <col min="4" max="4" width="53.00390625" style="264" customWidth="1"/>
    <col min="5" max="5" width="11.00390625" style="262" customWidth="1"/>
    <col min="6" max="6" width="15.421875" style="430" customWidth="1"/>
    <col min="7" max="7" width="18.00390625" style="263" customWidth="1"/>
    <col min="8" max="8" width="25.7109375" style="431" customWidth="1"/>
  </cols>
  <sheetData>
    <row r="1" spans="2:8" ht="80.25" customHeight="1">
      <c r="B1" s="519" t="s">
        <v>203</v>
      </c>
      <c r="C1" s="503"/>
      <c r="D1" s="503"/>
      <c r="E1" s="503"/>
      <c r="F1" s="503"/>
      <c r="G1" s="503"/>
      <c r="H1" s="504"/>
    </row>
    <row r="2" spans="2:8" ht="18.75">
      <c r="B2" s="460" t="s">
        <v>208</v>
      </c>
      <c r="C2" s="461"/>
      <c r="D2" s="461"/>
      <c r="E2" s="461"/>
      <c r="F2" s="461"/>
      <c r="G2" s="461"/>
      <c r="H2" s="462"/>
    </row>
    <row r="3" spans="1:8" ht="18.75">
      <c r="A3" s="8"/>
      <c r="B3" s="460" t="s">
        <v>336</v>
      </c>
      <c r="C3" s="461"/>
      <c r="D3" s="461"/>
      <c r="E3" s="461"/>
      <c r="F3" s="461"/>
      <c r="G3" s="461"/>
      <c r="H3" s="462"/>
    </row>
    <row r="4" spans="1:8" ht="18.75">
      <c r="A4" s="7"/>
      <c r="B4" s="181"/>
      <c r="C4" s="65"/>
      <c r="D4" s="451" t="s">
        <v>101</v>
      </c>
      <c r="E4" s="452"/>
      <c r="F4" s="452"/>
      <c r="G4" s="452"/>
      <c r="H4" s="453"/>
    </row>
    <row r="5" spans="1:8" ht="63.75" customHeight="1">
      <c r="A5" s="7"/>
      <c r="B5" s="182"/>
      <c r="C5" s="183" t="s">
        <v>102</v>
      </c>
      <c r="D5" s="454" t="s">
        <v>103</v>
      </c>
      <c r="E5" s="520"/>
      <c r="F5" s="520"/>
      <c r="G5" s="520"/>
      <c r="H5" s="521"/>
    </row>
    <row r="6" spans="1:8" ht="144" customHeight="1">
      <c r="A6" s="7"/>
      <c r="B6" s="182"/>
      <c r="C6" s="183" t="s">
        <v>104</v>
      </c>
      <c r="D6" s="454" t="s">
        <v>105</v>
      </c>
      <c r="E6" s="463"/>
      <c r="F6" s="463"/>
      <c r="G6" s="463"/>
      <c r="H6" s="464"/>
    </row>
    <row r="7" spans="1:8" ht="88.5" customHeight="1">
      <c r="A7" s="7"/>
      <c r="B7" s="20"/>
      <c r="C7" s="49" t="s">
        <v>106</v>
      </c>
      <c r="D7" s="485" t="s">
        <v>107</v>
      </c>
      <c r="E7" s="485"/>
      <c r="F7" s="485"/>
      <c r="G7" s="485"/>
      <c r="H7" s="486"/>
    </row>
    <row r="8" spans="1:8" ht="71.25" customHeight="1">
      <c r="A8" s="8"/>
      <c r="B8" s="21"/>
      <c r="C8" s="22" t="s">
        <v>108</v>
      </c>
      <c r="D8" s="485" t="s">
        <v>396</v>
      </c>
      <c r="E8" s="485"/>
      <c r="F8" s="485"/>
      <c r="G8" s="485"/>
      <c r="H8" s="486"/>
    </row>
    <row r="9" spans="1:8" ht="143.25" customHeight="1">
      <c r="A9" s="7"/>
      <c r="B9" s="20"/>
      <c r="C9" s="49" t="s">
        <v>109</v>
      </c>
      <c r="D9" s="485" t="s">
        <v>397</v>
      </c>
      <c r="E9" s="485"/>
      <c r="F9" s="485"/>
      <c r="G9" s="485"/>
      <c r="H9" s="486"/>
    </row>
    <row r="10" spans="1:8" ht="114" customHeight="1">
      <c r="A10" s="7"/>
      <c r="B10" s="20"/>
      <c r="C10" s="49" t="s">
        <v>110</v>
      </c>
      <c r="D10" s="485" t="s">
        <v>398</v>
      </c>
      <c r="E10" s="485"/>
      <c r="F10" s="485"/>
      <c r="G10" s="485"/>
      <c r="H10" s="486"/>
    </row>
    <row r="11" spans="1:8" ht="60" customHeight="1">
      <c r="A11" s="7"/>
      <c r="B11" s="20"/>
      <c r="C11" s="49" t="s">
        <v>111</v>
      </c>
      <c r="D11" s="485" t="s">
        <v>112</v>
      </c>
      <c r="E11" s="485"/>
      <c r="F11" s="485"/>
      <c r="G11" s="485"/>
      <c r="H11" s="486"/>
    </row>
    <row r="12" spans="1:8" ht="85.5" customHeight="1">
      <c r="A12" s="7"/>
      <c r="B12" s="20"/>
      <c r="C12" s="49" t="s">
        <v>113</v>
      </c>
      <c r="D12" s="454" t="s">
        <v>404</v>
      </c>
      <c r="E12" s="463"/>
      <c r="F12" s="463"/>
      <c r="G12" s="463"/>
      <c r="H12" s="464"/>
    </row>
    <row r="13" spans="1:8" ht="91.5" customHeight="1">
      <c r="A13" s="7"/>
      <c r="B13" s="20"/>
      <c r="C13" s="186" t="s">
        <v>114</v>
      </c>
      <c r="D13" s="485" t="s">
        <v>400</v>
      </c>
      <c r="E13" s="485"/>
      <c r="F13" s="485"/>
      <c r="G13" s="485"/>
      <c r="H13" s="486"/>
    </row>
    <row r="14" spans="1:8" ht="115.5" customHeight="1">
      <c r="A14" s="7"/>
      <c r="B14" s="20"/>
      <c r="C14" s="49" t="s">
        <v>115</v>
      </c>
      <c r="D14" s="516" t="s">
        <v>209</v>
      </c>
      <c r="E14" s="517"/>
      <c r="F14" s="517"/>
      <c r="G14" s="517"/>
      <c r="H14" s="518"/>
    </row>
    <row r="15" spans="1:8" ht="198.75" customHeight="1">
      <c r="A15" s="7"/>
      <c r="B15" s="20"/>
      <c r="C15" s="49" t="s">
        <v>117</v>
      </c>
      <c r="D15" s="485" t="s">
        <v>118</v>
      </c>
      <c r="E15" s="485"/>
      <c r="F15" s="485"/>
      <c r="G15" s="485"/>
      <c r="H15" s="486"/>
    </row>
    <row r="16" spans="1:8" ht="181.5" customHeight="1">
      <c r="A16" s="7"/>
      <c r="B16" s="20"/>
      <c r="C16" s="49" t="s">
        <v>119</v>
      </c>
      <c r="D16" s="454" t="s">
        <v>120</v>
      </c>
      <c r="E16" s="463"/>
      <c r="F16" s="463"/>
      <c r="G16" s="463"/>
      <c r="H16" s="464"/>
    </row>
    <row r="17" spans="1:8" ht="107.25" customHeight="1">
      <c r="A17" s="7"/>
      <c r="B17" s="20"/>
      <c r="C17" s="49" t="s">
        <v>121</v>
      </c>
      <c r="D17" s="454" t="s">
        <v>122</v>
      </c>
      <c r="E17" s="463"/>
      <c r="F17" s="463"/>
      <c r="G17" s="463"/>
      <c r="H17" s="464"/>
    </row>
    <row r="18" spans="1:8" ht="74.25" customHeight="1">
      <c r="A18" s="8"/>
      <c r="B18" s="21"/>
      <c r="C18" s="22" t="s">
        <v>123</v>
      </c>
      <c r="D18" s="454" t="s">
        <v>401</v>
      </c>
      <c r="E18" s="463"/>
      <c r="F18" s="463"/>
      <c r="G18" s="463"/>
      <c r="H18" s="464"/>
    </row>
    <row r="19" spans="1:8" ht="72" customHeight="1" thickBot="1">
      <c r="A19" s="7"/>
      <c r="B19" s="187"/>
      <c r="C19" s="188" t="s">
        <v>124</v>
      </c>
      <c r="D19" s="465" t="s">
        <v>125</v>
      </c>
      <c r="E19" s="465"/>
      <c r="F19" s="465"/>
      <c r="G19" s="465"/>
      <c r="H19" s="466"/>
    </row>
    <row r="20" spans="1:8" ht="19.5" thickBot="1">
      <c r="A20" s="7"/>
      <c r="B20" s="189"/>
      <c r="C20" s="190"/>
      <c r="D20" s="192"/>
      <c r="E20" s="265"/>
      <c r="F20" s="192"/>
      <c r="G20" s="266"/>
      <c r="H20" s="295"/>
    </row>
    <row r="21" spans="1:8" ht="37.5">
      <c r="A21" s="7"/>
      <c r="B21" s="267" t="s">
        <v>0</v>
      </c>
      <c r="C21" s="64" t="s">
        <v>1</v>
      </c>
      <c r="D21" s="64" t="s">
        <v>2</v>
      </c>
      <c r="E21" s="64" t="s">
        <v>84</v>
      </c>
      <c r="F21" s="268" t="s">
        <v>137</v>
      </c>
      <c r="G21" s="197" t="s">
        <v>4</v>
      </c>
      <c r="H21" s="296" t="s">
        <v>138</v>
      </c>
    </row>
    <row r="22" spans="1:9" ht="18.75">
      <c r="A22" s="9"/>
      <c r="B22" s="181">
        <v>1</v>
      </c>
      <c r="C22" s="65">
        <v>2</v>
      </c>
      <c r="D22" s="65">
        <v>3</v>
      </c>
      <c r="E22" s="200">
        <v>4</v>
      </c>
      <c r="F22" s="201">
        <v>5</v>
      </c>
      <c r="G22" s="201">
        <v>6</v>
      </c>
      <c r="H22" s="396">
        <v>7</v>
      </c>
      <c r="I22" s="12"/>
    </row>
    <row r="23" spans="1:8" ht="18.75">
      <c r="A23" s="7"/>
      <c r="B23" s="269"/>
      <c r="C23" s="270"/>
      <c r="D23" s="587" t="s">
        <v>91</v>
      </c>
      <c r="E23" s="588"/>
      <c r="F23" s="588"/>
      <c r="G23" s="588"/>
      <c r="H23" s="589"/>
    </row>
    <row r="24" spans="1:8" ht="18.75">
      <c r="A24" s="7"/>
      <c r="B24" s="199"/>
      <c r="C24" s="205">
        <v>0.1</v>
      </c>
      <c r="D24" s="67" t="s">
        <v>93</v>
      </c>
      <c r="E24" s="139" t="s">
        <v>92</v>
      </c>
      <c r="F24" s="145">
        <v>1</v>
      </c>
      <c r="G24" s="273"/>
      <c r="H24" s="79">
        <f aca="true" t="shared" si="0" ref="H24:H30">F24*G24</f>
        <v>0</v>
      </c>
    </row>
    <row r="25" spans="1:8" ht="37.5">
      <c r="A25" s="7"/>
      <c r="B25" s="199"/>
      <c r="C25" s="205">
        <v>0.2</v>
      </c>
      <c r="D25" s="67" t="s">
        <v>94</v>
      </c>
      <c r="E25" s="139" t="s">
        <v>92</v>
      </c>
      <c r="F25" s="145">
        <v>1</v>
      </c>
      <c r="G25" s="273"/>
      <c r="H25" s="79">
        <f t="shared" si="0"/>
        <v>0</v>
      </c>
    </row>
    <row r="26" spans="1:8" ht="18.75">
      <c r="A26" s="7"/>
      <c r="B26" s="199"/>
      <c r="C26" s="205">
        <v>0.3</v>
      </c>
      <c r="D26" s="67" t="s">
        <v>95</v>
      </c>
      <c r="E26" s="139" t="s">
        <v>92</v>
      </c>
      <c r="F26" s="145">
        <v>1</v>
      </c>
      <c r="G26" s="273"/>
      <c r="H26" s="79">
        <f t="shared" si="0"/>
        <v>0</v>
      </c>
    </row>
    <row r="27" spans="1:8" ht="18.75">
      <c r="A27" s="7"/>
      <c r="B27" s="199"/>
      <c r="C27" s="205">
        <v>0.4</v>
      </c>
      <c r="D27" s="67" t="s">
        <v>96</v>
      </c>
      <c r="E27" s="139" t="s">
        <v>92</v>
      </c>
      <c r="F27" s="145">
        <v>1</v>
      </c>
      <c r="G27" s="273"/>
      <c r="H27" s="79">
        <f t="shared" si="0"/>
        <v>0</v>
      </c>
    </row>
    <row r="28" spans="1:8" ht="37.5">
      <c r="A28" s="7"/>
      <c r="B28" s="199"/>
      <c r="C28" s="205">
        <v>0.5</v>
      </c>
      <c r="D28" s="23" t="s">
        <v>97</v>
      </c>
      <c r="E28" s="139" t="s">
        <v>92</v>
      </c>
      <c r="F28" s="145">
        <v>1</v>
      </c>
      <c r="G28" s="273"/>
      <c r="H28" s="79">
        <f t="shared" si="0"/>
        <v>0</v>
      </c>
    </row>
    <row r="29" spans="1:8" ht="37.5">
      <c r="A29" s="7"/>
      <c r="B29" s="199"/>
      <c r="C29" s="205">
        <v>0.6</v>
      </c>
      <c r="D29" s="67" t="s">
        <v>98</v>
      </c>
      <c r="E29" s="139" t="s">
        <v>92</v>
      </c>
      <c r="F29" s="145">
        <v>1</v>
      </c>
      <c r="G29" s="273"/>
      <c r="H29" s="79">
        <f t="shared" si="0"/>
        <v>0</v>
      </c>
    </row>
    <row r="30" spans="1:8" ht="49.5" customHeight="1" thickBot="1">
      <c r="A30" s="7"/>
      <c r="B30" s="329"/>
      <c r="C30" s="205">
        <v>0.7</v>
      </c>
      <c r="D30" s="158" t="s">
        <v>99</v>
      </c>
      <c r="E30" s="397" t="s">
        <v>92</v>
      </c>
      <c r="F30" s="398">
        <v>1</v>
      </c>
      <c r="G30" s="399"/>
      <c r="H30" s="79">
        <f t="shared" si="0"/>
        <v>0</v>
      </c>
    </row>
    <row r="31" spans="1:8" ht="19.5" thickBot="1">
      <c r="A31" s="7"/>
      <c r="B31" s="553" t="s">
        <v>100</v>
      </c>
      <c r="C31" s="445"/>
      <c r="D31" s="445"/>
      <c r="E31" s="445"/>
      <c r="F31" s="445"/>
      <c r="G31" s="554"/>
      <c r="H31" s="68">
        <f>SUM(H24:H30)</f>
        <v>0</v>
      </c>
    </row>
    <row r="32" spans="2:8" ht="18.75">
      <c r="B32" s="36"/>
      <c r="C32" s="37"/>
      <c r="D32" s="510" t="s">
        <v>6</v>
      </c>
      <c r="E32" s="497"/>
      <c r="F32" s="497"/>
      <c r="G32" s="497"/>
      <c r="H32" s="501"/>
    </row>
    <row r="33" spans="2:8" ht="48.75" customHeight="1">
      <c r="B33" s="25">
        <v>1</v>
      </c>
      <c r="C33" s="56" t="s">
        <v>7</v>
      </c>
      <c r="D33" s="69" t="s">
        <v>210</v>
      </c>
      <c r="E33" s="30" t="s">
        <v>86</v>
      </c>
      <c r="F33" s="400">
        <f>720.12+1401.22</f>
        <v>2121.34</v>
      </c>
      <c r="G33" s="215"/>
      <c r="H33" s="78">
        <f>F33*G33</f>
        <v>0</v>
      </c>
    </row>
    <row r="34" spans="2:8" ht="101.25" customHeight="1" thickBot="1">
      <c r="B34" s="26">
        <v>2</v>
      </c>
      <c r="C34" s="60" t="s">
        <v>8</v>
      </c>
      <c r="D34" s="127" t="s">
        <v>385</v>
      </c>
      <c r="E34" s="81" t="s">
        <v>86</v>
      </c>
      <c r="F34" s="401">
        <v>2121.34</v>
      </c>
      <c r="G34" s="402"/>
      <c r="H34" s="209">
        <f>F34*G34</f>
        <v>0</v>
      </c>
    </row>
    <row r="35" spans="2:8" ht="19.5" thickBot="1">
      <c r="B35" s="553" t="s">
        <v>64</v>
      </c>
      <c r="C35" s="445"/>
      <c r="D35" s="445"/>
      <c r="E35" s="445"/>
      <c r="F35" s="445"/>
      <c r="G35" s="554"/>
      <c r="H35" s="68">
        <f>SUM(H33:H34)</f>
        <v>0</v>
      </c>
    </row>
    <row r="36" spans="2:8" ht="18.75">
      <c r="B36" s="36"/>
      <c r="C36" s="37"/>
      <c r="D36" s="510" t="s">
        <v>27</v>
      </c>
      <c r="E36" s="497"/>
      <c r="F36" s="497"/>
      <c r="G36" s="497"/>
      <c r="H36" s="498"/>
    </row>
    <row r="37" spans="2:8" ht="90" customHeight="1">
      <c r="B37" s="25">
        <v>6</v>
      </c>
      <c r="C37" s="29" t="s">
        <v>9</v>
      </c>
      <c r="D37" s="69" t="s">
        <v>359</v>
      </c>
      <c r="E37" s="30" t="s">
        <v>42</v>
      </c>
      <c r="F37" s="31">
        <v>450.5</v>
      </c>
      <c r="G37" s="159"/>
      <c r="H37" s="160">
        <f>F37*G37</f>
        <v>0</v>
      </c>
    </row>
    <row r="38" spans="2:8" ht="77.25" customHeight="1">
      <c r="B38" s="25">
        <v>7</v>
      </c>
      <c r="C38" s="29" t="s">
        <v>10</v>
      </c>
      <c r="D38" s="69" t="s">
        <v>360</v>
      </c>
      <c r="E38" s="30" t="s">
        <v>42</v>
      </c>
      <c r="F38" s="31">
        <f>77.7+204.71</f>
        <v>282.41</v>
      </c>
      <c r="G38" s="159"/>
      <c r="H38" s="160">
        <f>F38*G38</f>
        <v>0</v>
      </c>
    </row>
    <row r="39" spans="2:8" ht="156.75" customHeight="1" thickBot="1">
      <c r="B39" s="26">
        <v>8</v>
      </c>
      <c r="C39" s="33" t="s">
        <v>11</v>
      </c>
      <c r="D39" s="127" t="s">
        <v>361</v>
      </c>
      <c r="E39" s="81" t="s">
        <v>42</v>
      </c>
      <c r="F39" s="161">
        <v>984.5</v>
      </c>
      <c r="G39" s="162"/>
      <c r="H39" s="163">
        <f>F39*G39</f>
        <v>0</v>
      </c>
    </row>
    <row r="40" spans="2:8" ht="19.5" thickBot="1">
      <c r="B40" s="591" t="s">
        <v>65</v>
      </c>
      <c r="C40" s="446"/>
      <c r="D40" s="446"/>
      <c r="E40" s="446"/>
      <c r="F40" s="446"/>
      <c r="G40" s="447"/>
      <c r="H40" s="28">
        <f>SUM(H37:H39)</f>
        <v>0</v>
      </c>
    </row>
    <row r="41" spans="2:8" ht="18.75">
      <c r="B41" s="36"/>
      <c r="C41" s="37"/>
      <c r="D41" s="496" t="s">
        <v>21</v>
      </c>
      <c r="E41" s="514"/>
      <c r="F41" s="514"/>
      <c r="G41" s="514"/>
      <c r="H41" s="515"/>
    </row>
    <row r="42" spans="2:8" ht="90.75" customHeight="1">
      <c r="B42" s="25">
        <v>15</v>
      </c>
      <c r="C42" s="29" t="s">
        <v>12</v>
      </c>
      <c r="D42" s="69" t="s">
        <v>362</v>
      </c>
      <c r="E42" s="45" t="s">
        <v>211</v>
      </c>
      <c r="F42" s="400">
        <v>4</v>
      </c>
      <c r="G42" s="215"/>
      <c r="H42" s="78">
        <f>F42*G42</f>
        <v>0</v>
      </c>
    </row>
    <row r="43" spans="2:8" ht="191.25" customHeight="1">
      <c r="B43" s="25">
        <v>16</v>
      </c>
      <c r="C43" s="29" t="s">
        <v>13</v>
      </c>
      <c r="D43" s="69" t="s">
        <v>337</v>
      </c>
      <c r="E43" s="39" t="s">
        <v>86</v>
      </c>
      <c r="F43" s="400">
        <v>18</v>
      </c>
      <c r="G43" s="215"/>
      <c r="H43" s="78">
        <f>F43*G43</f>
        <v>0</v>
      </c>
    </row>
    <row r="44" spans="2:8" ht="75.75" customHeight="1" thickBot="1">
      <c r="B44" s="26">
        <v>17</v>
      </c>
      <c r="C44" s="33" t="s">
        <v>14</v>
      </c>
      <c r="D44" s="127" t="s">
        <v>212</v>
      </c>
      <c r="E44" s="54" t="s">
        <v>42</v>
      </c>
      <c r="F44" s="401">
        <f>316.68+116</f>
        <v>432.68</v>
      </c>
      <c r="G44" s="402"/>
      <c r="H44" s="209">
        <f>F44*G44</f>
        <v>0</v>
      </c>
    </row>
    <row r="45" spans="2:8" ht="19.5" thickBot="1">
      <c r="B45" s="505" t="s">
        <v>66</v>
      </c>
      <c r="C45" s="449"/>
      <c r="D45" s="449"/>
      <c r="E45" s="449"/>
      <c r="F45" s="449"/>
      <c r="G45" s="450"/>
      <c r="H45" s="28">
        <f>SUM(H42:H44)</f>
        <v>0</v>
      </c>
    </row>
    <row r="46" spans="2:8" ht="18.75">
      <c r="B46" s="36"/>
      <c r="C46" s="37"/>
      <c r="D46" s="493" t="s">
        <v>67</v>
      </c>
      <c r="E46" s="494"/>
      <c r="F46" s="494"/>
      <c r="G46" s="494"/>
      <c r="H46" s="495"/>
    </row>
    <row r="47" spans="2:8" ht="108" customHeight="1">
      <c r="B47" s="25">
        <v>22</v>
      </c>
      <c r="C47" s="43" t="s">
        <v>68</v>
      </c>
      <c r="D47" s="69" t="s">
        <v>386</v>
      </c>
      <c r="E47" s="39" t="s">
        <v>42</v>
      </c>
      <c r="F47" s="400">
        <f>721.5+1963.24</f>
        <v>2684.74</v>
      </c>
      <c r="G47" s="215"/>
      <c r="H47" s="78">
        <f>F47*G47</f>
        <v>0</v>
      </c>
    </row>
    <row r="48" spans="2:8" ht="98.25" customHeight="1">
      <c r="B48" s="25">
        <v>23</v>
      </c>
      <c r="C48" s="43" t="s">
        <v>69</v>
      </c>
      <c r="D48" s="69" t="s">
        <v>387</v>
      </c>
      <c r="E48" s="39" t="s">
        <v>42</v>
      </c>
      <c r="F48" s="400">
        <f>50.5+98</f>
        <v>148.5</v>
      </c>
      <c r="G48" s="215"/>
      <c r="H48" s="78">
        <f>F48*G48</f>
        <v>0</v>
      </c>
    </row>
    <row r="49" spans="2:8" ht="152.25" customHeight="1" thickBot="1">
      <c r="B49" s="26">
        <v>24</v>
      </c>
      <c r="C49" s="52" t="s">
        <v>70</v>
      </c>
      <c r="D49" s="127" t="s">
        <v>388</v>
      </c>
      <c r="E49" s="164" t="s">
        <v>40</v>
      </c>
      <c r="F49" s="401">
        <f>2220.36+4283.66</f>
        <v>6504.02</v>
      </c>
      <c r="G49" s="402"/>
      <c r="H49" s="209">
        <f>F49*G49</f>
        <v>0</v>
      </c>
    </row>
    <row r="50" spans="2:8" ht="19.5" thickBot="1">
      <c r="B50" s="505" t="s">
        <v>76</v>
      </c>
      <c r="C50" s="449"/>
      <c r="D50" s="449"/>
      <c r="E50" s="449"/>
      <c r="F50" s="449"/>
      <c r="G50" s="450"/>
      <c r="H50" s="221">
        <f>SUM(H47:H49)</f>
        <v>0</v>
      </c>
    </row>
    <row r="51" spans="2:8" ht="19.5" thickBot="1">
      <c r="B51" s="165"/>
      <c r="C51" s="166"/>
      <c r="D51" s="167"/>
      <c r="E51" s="168"/>
      <c r="F51" s="169"/>
      <c r="G51" s="170"/>
      <c r="H51" s="171"/>
    </row>
    <row r="52" spans="1:8" ht="18.75">
      <c r="A52" s="2"/>
      <c r="B52" s="229"/>
      <c r="C52" s="230"/>
      <c r="D52" s="490" t="s">
        <v>213</v>
      </c>
      <c r="E52" s="491"/>
      <c r="F52" s="491"/>
      <c r="G52" s="492"/>
      <c r="H52" s="403"/>
    </row>
    <row r="53" spans="1:8" ht="18.75">
      <c r="A53" s="2"/>
      <c r="B53" s="232"/>
      <c r="C53" s="37"/>
      <c r="D53" s="155" t="s">
        <v>127</v>
      </c>
      <c r="E53" s="377"/>
      <c r="F53" s="404"/>
      <c r="G53" s="240"/>
      <c r="H53" s="405">
        <f>H31</f>
        <v>0</v>
      </c>
    </row>
    <row r="54" spans="1:8" ht="18.75">
      <c r="A54" s="2"/>
      <c r="B54" s="237"/>
      <c r="C54" s="29"/>
      <c r="D54" s="155" t="s">
        <v>19</v>
      </c>
      <c r="E54" s="377"/>
      <c r="F54" s="404"/>
      <c r="G54" s="240"/>
      <c r="H54" s="406">
        <f>H35</f>
        <v>0</v>
      </c>
    </row>
    <row r="55" spans="1:8" ht="18.75">
      <c r="A55" s="2"/>
      <c r="B55" s="242"/>
      <c r="C55" s="243"/>
      <c r="D55" s="155" t="s">
        <v>33</v>
      </c>
      <c r="E55" s="377"/>
      <c r="F55" s="404"/>
      <c r="G55" s="240"/>
      <c r="H55" s="406">
        <f>H35</f>
        <v>0</v>
      </c>
    </row>
    <row r="56" spans="1:8" ht="18.75">
      <c r="A56" s="2"/>
      <c r="B56" s="242"/>
      <c r="C56" s="243"/>
      <c r="D56" s="155" t="s">
        <v>34</v>
      </c>
      <c r="E56" s="377"/>
      <c r="F56" s="404"/>
      <c r="G56" s="240"/>
      <c r="H56" s="406">
        <f>H45</f>
        <v>0</v>
      </c>
    </row>
    <row r="57" spans="1:8" ht="18.75">
      <c r="A57" s="2"/>
      <c r="B57" s="244"/>
      <c r="C57" s="245"/>
      <c r="D57" s="467" t="s">
        <v>35</v>
      </c>
      <c r="E57" s="468"/>
      <c r="F57" s="468"/>
      <c r="G57" s="469"/>
      <c r="H57" s="406">
        <f>H50</f>
        <v>0</v>
      </c>
    </row>
    <row r="58" spans="2:8" ht="19.5" thickBot="1">
      <c r="B58" s="247"/>
      <c r="C58" s="248"/>
      <c r="D58" s="470" t="s">
        <v>214</v>
      </c>
      <c r="E58" s="471"/>
      <c r="F58" s="471" t="s">
        <v>20</v>
      </c>
      <c r="G58" s="472"/>
      <c r="H58" s="407">
        <f>SUM(H53:H57)</f>
        <v>0</v>
      </c>
    </row>
    <row r="59" spans="1:8" ht="19.5" thickBot="1">
      <c r="A59" s="17"/>
      <c r="B59" s="408"/>
      <c r="C59" s="408"/>
      <c r="D59" s="409"/>
      <c r="E59" s="410"/>
      <c r="F59" s="411"/>
      <c r="G59" s="412"/>
      <c r="H59" s="413"/>
    </row>
    <row r="60" spans="2:8" ht="18.75">
      <c r="B60" s="457" t="s">
        <v>215</v>
      </c>
      <c r="C60" s="458"/>
      <c r="D60" s="458"/>
      <c r="E60" s="458"/>
      <c r="F60" s="458"/>
      <c r="G60" s="458"/>
      <c r="H60" s="459"/>
    </row>
    <row r="61" spans="2:8" ht="18.75">
      <c r="B61" s="460" t="s">
        <v>216</v>
      </c>
      <c r="C61" s="461"/>
      <c r="D61" s="461"/>
      <c r="E61" s="461"/>
      <c r="F61" s="461"/>
      <c r="G61" s="461"/>
      <c r="H61" s="462"/>
    </row>
    <row r="62" spans="2:8" ht="59.25" customHeight="1">
      <c r="B62" s="181" t="s">
        <v>0</v>
      </c>
      <c r="C62" s="287" t="s">
        <v>1</v>
      </c>
      <c r="D62" s="65" t="s">
        <v>2</v>
      </c>
      <c r="E62" s="65" t="s">
        <v>84</v>
      </c>
      <c r="F62" s="65" t="s">
        <v>3</v>
      </c>
      <c r="G62" s="289" t="s">
        <v>4</v>
      </c>
      <c r="H62" s="304" t="s">
        <v>5</v>
      </c>
    </row>
    <row r="63" spans="2:8" ht="18.75">
      <c r="B63" s="199">
        <v>1</v>
      </c>
      <c r="C63" s="200">
        <v>2</v>
      </c>
      <c r="D63" s="200">
        <v>3</v>
      </c>
      <c r="E63" s="200">
        <v>4</v>
      </c>
      <c r="F63" s="200">
        <v>5</v>
      </c>
      <c r="G63" s="201">
        <v>6</v>
      </c>
      <c r="H63" s="202">
        <v>7</v>
      </c>
    </row>
    <row r="64" spans="2:8" ht="18.75">
      <c r="B64" s="25"/>
      <c r="C64" s="29"/>
      <c r="D64" s="499" t="s">
        <v>6</v>
      </c>
      <c r="E64" s="500"/>
      <c r="F64" s="500"/>
      <c r="G64" s="500"/>
      <c r="H64" s="501"/>
    </row>
    <row r="65" spans="2:8" ht="54.75" customHeight="1">
      <c r="B65" s="25">
        <v>1</v>
      </c>
      <c r="C65" s="56" t="s">
        <v>7</v>
      </c>
      <c r="D65" s="69" t="s">
        <v>217</v>
      </c>
      <c r="E65" s="30" t="s">
        <v>40</v>
      </c>
      <c r="F65" s="400">
        <v>44</v>
      </c>
      <c r="G65" s="414"/>
      <c r="H65" s="78">
        <f>F65*G65</f>
        <v>0</v>
      </c>
    </row>
    <row r="66" spans="2:8" ht="64.5" customHeight="1" thickBot="1">
      <c r="B66" s="26">
        <v>2</v>
      </c>
      <c r="C66" s="60" t="s">
        <v>8</v>
      </c>
      <c r="D66" s="127" t="s">
        <v>363</v>
      </c>
      <c r="E66" s="81" t="s">
        <v>40</v>
      </c>
      <c r="F66" s="401">
        <v>44</v>
      </c>
      <c r="G66" s="402"/>
      <c r="H66" s="209">
        <f>F66*G66</f>
        <v>0</v>
      </c>
    </row>
    <row r="67" spans="2:8" ht="19.5" thickBot="1">
      <c r="B67" s="553" t="s">
        <v>64</v>
      </c>
      <c r="C67" s="445"/>
      <c r="D67" s="445"/>
      <c r="E67" s="445"/>
      <c r="F67" s="445"/>
      <c r="G67" s="554"/>
      <c r="H67" s="28">
        <f>SUM(H65:H66)</f>
        <v>0</v>
      </c>
    </row>
    <row r="68" spans="2:8" ht="18.75">
      <c r="B68" s="36"/>
      <c r="C68" s="37"/>
      <c r="D68" s="510" t="s">
        <v>218</v>
      </c>
      <c r="E68" s="497"/>
      <c r="F68" s="497"/>
      <c r="G68" s="497"/>
      <c r="H68" s="498"/>
    </row>
    <row r="69" spans="2:8" ht="102.75" customHeight="1">
      <c r="B69" s="25">
        <v>6</v>
      </c>
      <c r="C69" s="29" t="s">
        <v>9</v>
      </c>
      <c r="D69" s="172" t="s">
        <v>389</v>
      </c>
      <c r="E69" s="30" t="s">
        <v>42</v>
      </c>
      <c r="F69" s="31">
        <v>100.08</v>
      </c>
      <c r="G69" s="159"/>
      <c r="H69" s="160">
        <f>F69*G69</f>
        <v>0</v>
      </c>
    </row>
    <row r="70" spans="2:8" ht="300.75" customHeight="1">
      <c r="B70" s="25">
        <v>7</v>
      </c>
      <c r="C70" s="29" t="s">
        <v>10</v>
      </c>
      <c r="D70" s="69" t="s">
        <v>219</v>
      </c>
      <c r="E70" s="30" t="s">
        <v>40</v>
      </c>
      <c r="F70" s="31">
        <v>96.31</v>
      </c>
      <c r="G70" s="159"/>
      <c r="H70" s="160">
        <f>F70*G70</f>
        <v>0</v>
      </c>
    </row>
    <row r="71" spans="2:8" ht="130.5" customHeight="1" thickBot="1">
      <c r="B71" s="26">
        <v>8</v>
      </c>
      <c r="C71" s="33" t="s">
        <v>11</v>
      </c>
      <c r="D71" s="172" t="s">
        <v>390</v>
      </c>
      <c r="E71" s="30" t="s">
        <v>42</v>
      </c>
      <c r="F71" s="161">
        <v>53.15</v>
      </c>
      <c r="G71" s="162"/>
      <c r="H71" s="163">
        <f>F71*G71</f>
        <v>0</v>
      </c>
    </row>
    <row r="72" spans="2:8" ht="19.5" thickBot="1">
      <c r="B72" s="591" t="s">
        <v>65</v>
      </c>
      <c r="C72" s="446"/>
      <c r="D72" s="446"/>
      <c r="E72" s="446"/>
      <c r="F72" s="446"/>
      <c r="G72" s="447"/>
      <c r="H72" s="28">
        <f>SUM(H69:H71)</f>
        <v>0</v>
      </c>
    </row>
    <row r="73" spans="2:8" ht="18.75">
      <c r="B73" s="36"/>
      <c r="C73" s="37"/>
      <c r="D73" s="496" t="s">
        <v>220</v>
      </c>
      <c r="E73" s="514"/>
      <c r="F73" s="514"/>
      <c r="G73" s="514"/>
      <c r="H73" s="515"/>
    </row>
    <row r="74" spans="2:8" ht="56.25">
      <c r="B74" s="25">
        <v>15</v>
      </c>
      <c r="C74" s="29" t="s">
        <v>12</v>
      </c>
      <c r="D74" s="173" t="s">
        <v>392</v>
      </c>
      <c r="E74" s="45" t="s">
        <v>42</v>
      </c>
      <c r="F74" s="400">
        <v>4.02</v>
      </c>
      <c r="G74" s="215"/>
      <c r="H74" s="78">
        <f>F74*G74</f>
        <v>0</v>
      </c>
    </row>
    <row r="75" spans="2:8" ht="81" customHeight="1">
      <c r="B75" s="25">
        <v>16</v>
      </c>
      <c r="C75" s="29" t="s">
        <v>13</v>
      </c>
      <c r="D75" s="173" t="s">
        <v>391</v>
      </c>
      <c r="E75" s="45" t="s">
        <v>42</v>
      </c>
      <c r="F75" s="400">
        <v>43.26</v>
      </c>
      <c r="G75" s="215"/>
      <c r="H75" s="78">
        <f>F75*G75</f>
        <v>0</v>
      </c>
    </row>
    <row r="76" spans="2:8" ht="60" customHeight="1">
      <c r="B76" s="25">
        <v>17</v>
      </c>
      <c r="C76" s="29" t="s">
        <v>14</v>
      </c>
      <c r="D76" s="173" t="s">
        <v>394</v>
      </c>
      <c r="E76" s="39" t="s">
        <v>42</v>
      </c>
      <c r="F76" s="400">
        <v>9.86</v>
      </c>
      <c r="G76" s="215"/>
      <c r="H76" s="78">
        <f>F76*G76</f>
        <v>0</v>
      </c>
    </row>
    <row r="77" spans="2:8" ht="38.25" thickBot="1">
      <c r="B77" s="26">
        <v>18</v>
      </c>
      <c r="C77" s="33" t="s">
        <v>15</v>
      </c>
      <c r="D77" s="172" t="s">
        <v>393</v>
      </c>
      <c r="E77" s="54" t="s">
        <v>221</v>
      </c>
      <c r="F77" s="401">
        <v>5624</v>
      </c>
      <c r="G77" s="402"/>
      <c r="H77" s="209">
        <f>F77*G77</f>
        <v>0</v>
      </c>
    </row>
    <row r="78" spans="2:8" ht="19.5" thickBot="1">
      <c r="B78" s="505" t="s">
        <v>66</v>
      </c>
      <c r="C78" s="449"/>
      <c r="D78" s="449"/>
      <c r="E78" s="449"/>
      <c r="F78" s="449"/>
      <c r="G78" s="450"/>
      <c r="H78" s="28">
        <f>SUM(H74:H77)</f>
        <v>0</v>
      </c>
    </row>
    <row r="79" spans="2:8" ht="19.5" thickBot="1">
      <c r="B79" s="415"/>
      <c r="C79" s="48"/>
      <c r="D79" s="581" t="s">
        <v>222</v>
      </c>
      <c r="E79" s="582"/>
      <c r="F79" s="582"/>
      <c r="G79" s="583"/>
      <c r="H79" s="416"/>
    </row>
    <row r="80" spans="2:8" ht="18.75">
      <c r="B80" s="232"/>
      <c r="C80" s="37"/>
      <c r="D80" s="417" t="s">
        <v>19</v>
      </c>
      <c r="E80" s="418"/>
      <c r="F80" s="419"/>
      <c r="G80" s="420"/>
      <c r="H80" s="421">
        <f>H67</f>
        <v>0</v>
      </c>
    </row>
    <row r="81" spans="2:8" ht="18.75">
      <c r="B81" s="242"/>
      <c r="C81" s="243"/>
      <c r="D81" s="155" t="s">
        <v>223</v>
      </c>
      <c r="E81" s="377"/>
      <c r="F81" s="404"/>
      <c r="G81" s="240"/>
      <c r="H81" s="406">
        <f>H72</f>
        <v>0</v>
      </c>
    </row>
    <row r="82" spans="2:8" ht="19.5" thickBot="1">
      <c r="B82" s="422"/>
      <c r="C82" s="423"/>
      <c r="D82" s="424" t="s">
        <v>224</v>
      </c>
      <c r="E82" s="425"/>
      <c r="F82" s="426"/>
      <c r="G82" s="427"/>
      <c r="H82" s="428">
        <f>H78</f>
        <v>0</v>
      </c>
    </row>
    <row r="83" spans="2:8" ht="19.5" thickBot="1">
      <c r="B83" s="34"/>
      <c r="C83" s="48"/>
      <c r="D83" s="581" t="s">
        <v>225</v>
      </c>
      <c r="E83" s="582"/>
      <c r="F83" s="582" t="s">
        <v>20</v>
      </c>
      <c r="G83" s="583"/>
      <c r="H83" s="429">
        <f>SUM(H80:H82)</f>
        <v>0</v>
      </c>
    </row>
    <row r="84" ht="19.5" thickBot="1"/>
    <row r="85" spans="2:8" ht="19.5" thickBot="1">
      <c r="B85" s="584" t="s">
        <v>226</v>
      </c>
      <c r="C85" s="585"/>
      <c r="D85" s="585"/>
      <c r="E85" s="585"/>
      <c r="F85" s="585"/>
      <c r="G85" s="585"/>
      <c r="H85" s="586"/>
    </row>
    <row r="86" spans="2:8" ht="19.5" thickBot="1">
      <c r="B86" s="473">
        <v>1</v>
      </c>
      <c r="C86" s="481"/>
      <c r="D86" s="581" t="s">
        <v>229</v>
      </c>
      <c r="E86" s="582"/>
      <c r="F86" s="582" t="s">
        <v>20</v>
      </c>
      <c r="G86" s="582"/>
      <c r="H86" s="28">
        <f>H58</f>
        <v>0</v>
      </c>
    </row>
    <row r="87" spans="2:8" ht="19.5" thickBot="1">
      <c r="B87" s="473">
        <v>2</v>
      </c>
      <c r="C87" s="590"/>
      <c r="D87" s="255" t="s">
        <v>228</v>
      </c>
      <c r="E87" s="432"/>
      <c r="F87" s="433"/>
      <c r="G87" s="434"/>
      <c r="H87" s="435">
        <f>H83</f>
        <v>0</v>
      </c>
    </row>
    <row r="88" spans="2:8" ht="19.5" thickBot="1">
      <c r="B88" s="254"/>
      <c r="C88" s="436"/>
      <c r="D88" s="581" t="s">
        <v>227</v>
      </c>
      <c r="E88" s="582"/>
      <c r="F88" s="582" t="s">
        <v>20</v>
      </c>
      <c r="G88" s="583"/>
      <c r="H88" s="435">
        <f>SUM(H86:H87)</f>
        <v>0</v>
      </c>
    </row>
    <row r="89" spans="2:8" ht="19.5" thickBot="1">
      <c r="B89" s="473"/>
      <c r="C89" s="474"/>
      <c r="D89" s="475" t="s">
        <v>232</v>
      </c>
      <c r="E89" s="476"/>
      <c r="F89" s="476"/>
      <c r="G89" s="476"/>
      <c r="H89" s="435">
        <f>H88</f>
        <v>0</v>
      </c>
    </row>
    <row r="91" spans="1:8" ht="18.75">
      <c r="A91" s="7"/>
      <c r="D91" s="62" t="s">
        <v>88</v>
      </c>
      <c r="E91" s="437"/>
      <c r="F91" s="438"/>
      <c r="G91" s="439"/>
      <c r="H91" s="440"/>
    </row>
    <row r="92" spans="1:8" ht="18.75">
      <c r="A92" s="7"/>
      <c r="D92" s="62" t="s">
        <v>89</v>
      </c>
      <c r="E92" s="437"/>
      <c r="F92" s="438"/>
      <c r="G92" s="439"/>
      <c r="H92" s="440"/>
    </row>
    <row r="93" spans="1:8" ht="18.75">
      <c r="A93" s="7"/>
      <c r="D93" s="62" t="s">
        <v>90</v>
      </c>
      <c r="E93" s="437"/>
      <c r="F93" s="438"/>
      <c r="G93" s="439"/>
      <c r="H93" s="440"/>
    </row>
  </sheetData>
  <sheetProtection/>
  <mergeCells count="49">
    <mergeCell ref="B40:G40"/>
    <mergeCell ref="B45:G45"/>
    <mergeCell ref="B50:G50"/>
    <mergeCell ref="B67:G67"/>
    <mergeCell ref="B72:G72"/>
    <mergeCell ref="B78:G78"/>
    <mergeCell ref="D73:H73"/>
    <mergeCell ref="D46:H46"/>
    <mergeCell ref="D52:G52"/>
    <mergeCell ref="D57:G57"/>
    <mergeCell ref="B86:C86"/>
    <mergeCell ref="D86:G86"/>
    <mergeCell ref="B87:C87"/>
    <mergeCell ref="D88:G88"/>
    <mergeCell ref="B89:C89"/>
    <mergeCell ref="D89:G89"/>
    <mergeCell ref="D79:G79"/>
    <mergeCell ref="D83:G83"/>
    <mergeCell ref="B85:H85"/>
    <mergeCell ref="D23:H23"/>
    <mergeCell ref="D58:G58"/>
    <mergeCell ref="B60:H60"/>
    <mergeCell ref="B61:H61"/>
    <mergeCell ref="D64:H64"/>
    <mergeCell ref="D68:H68"/>
    <mergeCell ref="D41:H41"/>
    <mergeCell ref="D19:H19"/>
    <mergeCell ref="D32:H32"/>
    <mergeCell ref="D36:H36"/>
    <mergeCell ref="B31:G31"/>
    <mergeCell ref="B35:G35"/>
    <mergeCell ref="D13:H13"/>
    <mergeCell ref="D14:H14"/>
    <mergeCell ref="D15:H15"/>
    <mergeCell ref="D16:H16"/>
    <mergeCell ref="D17:H17"/>
    <mergeCell ref="D18:H18"/>
    <mergeCell ref="D7:H7"/>
    <mergeCell ref="D8:H8"/>
    <mergeCell ref="D9:H9"/>
    <mergeCell ref="D10:H10"/>
    <mergeCell ref="D11:H11"/>
    <mergeCell ref="D12:H12"/>
    <mergeCell ref="B1:H1"/>
    <mergeCell ref="B2:H2"/>
    <mergeCell ref="B3:H3"/>
    <mergeCell ref="D4:H4"/>
    <mergeCell ref="D5:H5"/>
    <mergeCell ref="D6:H6"/>
  </mergeCells>
  <printOptions/>
  <pageMargins left="0.7" right="0.7" top="0.75" bottom="0.75" header="0.3" footer="0.3"/>
  <pageSetup fitToHeight="0" fitToWidth="1" horizontalDpi="600" verticalDpi="600" orientation="portrait" paperSize="9" scale="58" r:id="rId1"/>
  <rowBreaks count="1" manualBreakCount="1">
    <brk id="4" max="255" man="1"/>
  </rowBreaks>
  <colBreaks count="1" manualBreakCount="1">
    <brk id="9"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H10"/>
  <sheetViews>
    <sheetView zoomScalePageLayoutView="0" workbookViewId="0" topLeftCell="A1">
      <selection activeCell="H10" sqref="H10"/>
    </sheetView>
  </sheetViews>
  <sheetFormatPr defaultColWidth="9.140625" defaultRowHeight="15"/>
  <cols>
    <col min="2" max="6" width="9.140625" style="176" customWidth="1"/>
    <col min="7" max="7" width="13.28125" style="176" customWidth="1"/>
    <col min="8" max="8" width="20.140625" style="176" customWidth="1"/>
  </cols>
  <sheetData>
    <row r="1" ht="16.5" thickBot="1"/>
    <row r="2" spans="2:8" ht="100.5" customHeight="1" thickBot="1">
      <c r="B2" s="441" t="s">
        <v>285</v>
      </c>
      <c r="C2" s="442"/>
      <c r="D2" s="442"/>
      <c r="E2" s="442"/>
      <c r="F2" s="442"/>
      <c r="G2" s="442"/>
      <c r="H2" s="443"/>
    </row>
    <row r="3" spans="2:8" ht="27.75" customHeight="1" thickBot="1">
      <c r="B3" s="597" t="s">
        <v>129</v>
      </c>
      <c r="C3" s="598"/>
      <c r="D3" s="598"/>
      <c r="E3" s="598"/>
      <c r="F3" s="598"/>
      <c r="G3" s="598"/>
      <c r="H3" s="599"/>
    </row>
    <row r="4" spans="2:8" ht="19.5" thickBot="1">
      <c r="B4" s="600" t="s">
        <v>38</v>
      </c>
      <c r="C4" s="601"/>
      <c r="D4" s="601"/>
      <c r="E4" s="601"/>
      <c r="F4" s="601"/>
      <c r="G4" s="601"/>
      <c r="H4" s="174">
        <f>'Општина Кривогаштани'!H97</f>
        <v>0</v>
      </c>
    </row>
    <row r="5" spans="2:8" ht="22.5" customHeight="1" thickBot="1">
      <c r="B5" s="600" t="s">
        <v>133</v>
      </c>
      <c r="C5" s="601"/>
      <c r="D5" s="601"/>
      <c r="E5" s="601"/>
      <c r="F5" s="601"/>
      <c r="G5" s="601"/>
      <c r="H5" s="175">
        <f>'Општина Крушево'!H148</f>
        <v>0</v>
      </c>
    </row>
    <row r="6" spans="2:8" ht="23.25" customHeight="1" thickBot="1">
      <c r="B6" s="600" t="s">
        <v>134</v>
      </c>
      <c r="C6" s="601"/>
      <c r="D6" s="601"/>
      <c r="E6" s="601"/>
      <c r="F6" s="601"/>
      <c r="G6" s="601"/>
      <c r="H6" s="175">
        <f>'Општина Охрид'!H116</f>
        <v>0</v>
      </c>
    </row>
    <row r="7" spans="2:8" ht="21.75" customHeight="1" thickBot="1">
      <c r="B7" s="600" t="s">
        <v>135</v>
      </c>
      <c r="C7" s="601"/>
      <c r="D7" s="601"/>
      <c r="E7" s="601"/>
      <c r="F7" s="601"/>
      <c r="G7" s="601"/>
      <c r="H7" s="175">
        <f>'Општина Дебрца'!H89</f>
        <v>0</v>
      </c>
    </row>
    <row r="8" spans="2:8" ht="22.5" customHeight="1" thickBot="1">
      <c r="B8" s="592" t="s">
        <v>130</v>
      </c>
      <c r="C8" s="593"/>
      <c r="D8" s="593"/>
      <c r="E8" s="593"/>
      <c r="F8" s="593"/>
      <c r="G8" s="593"/>
      <c r="H8" s="175">
        <f>SUM(H4:H7)</f>
        <v>0</v>
      </c>
    </row>
    <row r="9" spans="2:8" ht="42" customHeight="1" thickBot="1">
      <c r="B9" s="594" t="s">
        <v>131</v>
      </c>
      <c r="C9" s="595"/>
      <c r="D9" s="595"/>
      <c r="E9" s="595"/>
      <c r="F9" s="595"/>
      <c r="G9" s="595"/>
      <c r="H9" s="174">
        <f>H8*10%</f>
        <v>0</v>
      </c>
    </row>
    <row r="10" spans="2:8" ht="27" customHeight="1" thickBot="1">
      <c r="B10" s="592" t="s">
        <v>132</v>
      </c>
      <c r="C10" s="596"/>
      <c r="D10" s="596"/>
      <c r="E10" s="596"/>
      <c r="F10" s="596"/>
      <c r="G10" s="596"/>
      <c r="H10" s="174">
        <f>H8+H9</f>
        <v>0</v>
      </c>
    </row>
  </sheetData>
  <sheetProtection/>
  <mergeCells count="9">
    <mergeCell ref="B8:G8"/>
    <mergeCell ref="B9:G9"/>
    <mergeCell ref="B10:G10"/>
    <mergeCell ref="B2:H2"/>
    <mergeCell ref="B3:H3"/>
    <mergeCell ref="B4:G4"/>
    <mergeCell ref="B5:G5"/>
    <mergeCell ref="B6:G6"/>
    <mergeCell ref="B7:G7"/>
  </mergeCells>
  <printOptions/>
  <pageMargins left="0.7" right="0.7" top="0.75" bottom="0.75" header="0.3" footer="0.3"/>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Kostadin Sazdov</cp:lastModifiedBy>
  <cp:lastPrinted>2021-02-02T13:37:17Z</cp:lastPrinted>
  <dcterms:created xsi:type="dcterms:W3CDTF">2020-01-03T12:32:25Z</dcterms:created>
  <dcterms:modified xsi:type="dcterms:W3CDTF">2021-03-04T13:55:38Z</dcterms:modified>
  <cp:category/>
  <cp:version/>
  <cp:contentType/>
  <cp:contentStatus/>
</cp:coreProperties>
</file>